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mc:AlternateContent xmlns:mc="http://schemas.openxmlformats.org/markup-compatibility/2006">
    <mc:Choice Requires="x15">
      <x15ac:absPath xmlns:x15ac="http://schemas.microsoft.com/office/spreadsheetml/2010/11/ac" url="T:\18 Agrar\Programme\2018 Dürrehilfe\Programmspez Schreiben_Formulare\02 Antrag\"/>
    </mc:Choice>
  </mc:AlternateContent>
  <bookViews>
    <workbookView xWindow="0" yWindow="0" windowWidth="23040" windowHeight="9768" tabRatio="849"/>
  </bookViews>
  <sheets>
    <sheet name="2 - Bodenproduktion" sheetId="4" r:id="rId1"/>
    <sheet name="M_1" sheetId="8" state="veryHidden" r:id="rId2"/>
    <sheet name="M_2" sheetId="9" state="veryHidden" r:id="rId3"/>
    <sheet name="2a - Bodenproduktion" sheetId="28" r:id="rId4"/>
    <sheet name="Tierproduktion" sheetId="23" state="hidden" r:id="rId5"/>
    <sheet name="Anlage 3 - Schadenskalkulation" sheetId="29" r:id="rId6"/>
    <sheet name="Anlage 3a - Futterzukäufe" sheetId="30" r:id="rId7"/>
    <sheet name="3b - Einsparungen + Mehrkosten" sheetId="38" r:id="rId8"/>
    <sheet name="4 - Cash Flow III + Gewerbe" sheetId="20" r:id="rId9"/>
    <sheet name="5 - kf verw PrivVermögen EU-PG" sheetId="22" r:id="rId10"/>
    <sheet name="6 - positive Einkünfte " sheetId="39" r:id="rId11"/>
    <sheet name="7 - kf verw Vermögen jP" sheetId="34" r:id="rId12"/>
    <sheet name="Schadenshilfe" sheetId="18" state="hidden" r:id="rId13"/>
    <sheet name="Listen" sheetId="12" state="hidden" r:id="rId14"/>
  </sheets>
  <externalReferences>
    <externalReference r:id="rId15"/>
  </externalReferences>
  <definedNames>
    <definedName name="_97_1_2" localSheetId="10">#REF!</definedName>
    <definedName name="_97_1_2">#REF!</definedName>
    <definedName name="_97_1199_4" localSheetId="10">#REF!</definedName>
    <definedName name="_97_1199_4">#REF!</definedName>
    <definedName name="_97_1459_2" localSheetId="10">#REF!</definedName>
    <definedName name="_97_1459_2">#REF!</definedName>
    <definedName name="_97_1469_2">#REF!</definedName>
    <definedName name="_97_2_2">#REF!</definedName>
    <definedName name="_97_2099_5">#REF!</definedName>
    <definedName name="_97_2199_5">#REF!</definedName>
    <definedName name="_97_2337_5">#REF!</definedName>
    <definedName name="_97_2339_5">#REF!</definedName>
    <definedName name="_97_2347_5">#REF!</definedName>
    <definedName name="_97_2348_5">#REF!</definedName>
    <definedName name="_97_2349_5">#REF!</definedName>
    <definedName name="_97_24_2">#REF!</definedName>
    <definedName name="_97_2449_5">#REF!</definedName>
    <definedName name="_97_2452_5">#REF!</definedName>
    <definedName name="_97_2453_5">#REF!</definedName>
    <definedName name="_97_2459_5">#REF!</definedName>
    <definedName name="_97_2460_2">#REF!</definedName>
    <definedName name="_97_2460_5">#REF!</definedName>
    <definedName name="_97_2461_2">#REF!</definedName>
    <definedName name="_97_2461_5">#REF!</definedName>
    <definedName name="_97_2462_2">#REF!</definedName>
    <definedName name="_97_2462_5">#REF!</definedName>
    <definedName name="_97_2463_2">#REF!</definedName>
    <definedName name="_97_2463_5">#REF!</definedName>
    <definedName name="_97_2487_2">#REF!</definedName>
    <definedName name="_97_2487_5">#REF!</definedName>
    <definedName name="_97_2488_2">#REF!</definedName>
    <definedName name="_97_2488_5">#REF!</definedName>
    <definedName name="_97_2489_2">#REF!</definedName>
    <definedName name="_97_2489_5">#REF!</definedName>
    <definedName name="_97_2493_5">#REF!</definedName>
    <definedName name="_97_2494_5">#REF!</definedName>
    <definedName name="_97_2497_5">#REF!</definedName>
    <definedName name="_97_2498_5">#REF!</definedName>
    <definedName name="_97_2787_5">#REF!</definedName>
    <definedName name="_97_2788_5">#REF!</definedName>
    <definedName name="_97_2789_5">#REF!</definedName>
    <definedName name="_97_2809_5">#REF!</definedName>
    <definedName name="_97_2861_5">#REF!</definedName>
    <definedName name="_97_2862_5">#REF!</definedName>
    <definedName name="_97_2870_2">#REF!</definedName>
    <definedName name="_97_2871_2">#REF!</definedName>
    <definedName name="_97_2872_2">#REF!</definedName>
    <definedName name="_97_2873_2">#REF!</definedName>
    <definedName name="_97_2887_2">#REF!</definedName>
    <definedName name="_97_2888_2">#REF!</definedName>
    <definedName name="_97_2889_2">#REF!</definedName>
    <definedName name="_97_2891_5">#REF!</definedName>
    <definedName name="_97_2892_5">#REF!</definedName>
    <definedName name="_97_2893_5">#REF!</definedName>
    <definedName name="_97_2896_5">#REF!</definedName>
    <definedName name="_97_2906_5">#REF!</definedName>
    <definedName name="_97_2908_5">#REF!</definedName>
    <definedName name="_97_2912_5">#REF!</definedName>
    <definedName name="_97_2913_5">#REF!</definedName>
    <definedName name="_97_2920_5">#REF!</definedName>
    <definedName name="_97_2924_5">#REF!</definedName>
    <definedName name="_97_2935_5">#REF!</definedName>
    <definedName name="_97_2939_5">#REF!</definedName>
    <definedName name="_97_2959_4">#REF!</definedName>
    <definedName name="_97_2959_5">#REF!</definedName>
    <definedName name="_97_3199_8">#REF!</definedName>
    <definedName name="_97_3299_8">#REF!</definedName>
    <definedName name="_97_3499_8">#REF!</definedName>
    <definedName name="_97_3599_8">#REF!</definedName>
    <definedName name="_97_3799_8">#REF!</definedName>
    <definedName name="_97_3899_8">#REF!</definedName>
    <definedName name="_97_3996_9">#REF!</definedName>
    <definedName name="_97_4001_2">#REF!</definedName>
    <definedName name="_97_4001_3">#REF!</definedName>
    <definedName name="_97_4001_4">#REF!</definedName>
    <definedName name="_97_4002_2">#REF!</definedName>
    <definedName name="_97_4002_3">#REF!</definedName>
    <definedName name="_97_4002_4">#REF!</definedName>
    <definedName name="_97_4002_5">#REF!</definedName>
    <definedName name="_97_4003_2">#REF!</definedName>
    <definedName name="_97_4003_3">#REF!</definedName>
    <definedName name="_97_4003_4">#REF!</definedName>
    <definedName name="_97_4004_2">#REF!</definedName>
    <definedName name="_97_4004_3">#REF!</definedName>
    <definedName name="_97_4004_4">#REF!</definedName>
    <definedName name="_97_4005_2">#REF!</definedName>
    <definedName name="_97_4005_3">#REF!</definedName>
    <definedName name="_97_4005_4">#REF!</definedName>
    <definedName name="_97_4006_2">#REF!</definedName>
    <definedName name="_97_4006_3">#REF!</definedName>
    <definedName name="_97_4006_4">#REF!</definedName>
    <definedName name="_97_4007_2">#REF!</definedName>
    <definedName name="_97_4007_3">#REF!</definedName>
    <definedName name="_97_4007_4">#REF!</definedName>
    <definedName name="_97_4008_2">#REF!</definedName>
    <definedName name="_97_4008_3">#REF!</definedName>
    <definedName name="_97_4008_4">#REF!</definedName>
    <definedName name="_97_4009_2">#REF!</definedName>
    <definedName name="_97_4009_3">#REF!</definedName>
    <definedName name="_97_4009_4">#REF!</definedName>
    <definedName name="_97_4010_2">#REF!</definedName>
    <definedName name="_97_4010_3">#REF!</definedName>
    <definedName name="_97_4010_4">#REF!</definedName>
    <definedName name="_97_4011_2">#REF!</definedName>
    <definedName name="_97_4011_3">#REF!</definedName>
    <definedName name="_97_4011_4">#REF!</definedName>
    <definedName name="_97_4012_2">#REF!</definedName>
    <definedName name="_97_4012_3">#REF!</definedName>
    <definedName name="_97_4012_4">#REF!</definedName>
    <definedName name="_97_4017_2">#REF!</definedName>
    <definedName name="_97_4017_3">#REF!</definedName>
    <definedName name="_97_4017_4">#REF!</definedName>
    <definedName name="_97_4020_2">#REF!</definedName>
    <definedName name="_97_4020_3">#REF!</definedName>
    <definedName name="_97_4020_4">#REF!</definedName>
    <definedName name="_97_4021_2">#REF!</definedName>
    <definedName name="_97_4021_3">#REF!</definedName>
    <definedName name="_97_4021_4">#REF!</definedName>
    <definedName name="_97_4022_2">#REF!</definedName>
    <definedName name="_97_4022_3">#REF!</definedName>
    <definedName name="_97_4022_4">#REF!</definedName>
    <definedName name="_97_4023_2">#REF!</definedName>
    <definedName name="_97_4023_3">#REF!</definedName>
    <definedName name="_97_4023_4">#REF!</definedName>
    <definedName name="_97_4024_2">#REF!</definedName>
    <definedName name="_97_4024_3">#REF!</definedName>
    <definedName name="_97_4024_4">#REF!</definedName>
    <definedName name="_97_4025_2">#REF!</definedName>
    <definedName name="_97_4025_3">#REF!</definedName>
    <definedName name="_97_4025_4">#REF!</definedName>
    <definedName name="_97_4026_2">#REF!</definedName>
    <definedName name="_97_4026_3">#REF!</definedName>
    <definedName name="_97_4026_4">#REF!</definedName>
    <definedName name="_97_4027_2">#REF!</definedName>
    <definedName name="_97_4027_3">#REF!</definedName>
    <definedName name="_97_4027_4">#REF!</definedName>
    <definedName name="_97_4028_2">#REF!</definedName>
    <definedName name="_97_4028_3">#REF!</definedName>
    <definedName name="_97_4028_4">#REF!</definedName>
    <definedName name="_97_4029_2">#REF!</definedName>
    <definedName name="_97_4029_3">#REF!</definedName>
    <definedName name="_97_4029_4">#REF!</definedName>
    <definedName name="_97_4039_2">#REF!</definedName>
    <definedName name="_97_4039_3">#REF!</definedName>
    <definedName name="_97_4039_4">#REF!</definedName>
    <definedName name="_97_4040_2">#REF!</definedName>
    <definedName name="_97_4040_3">#REF!</definedName>
    <definedName name="_97_4040_4">#REF!</definedName>
    <definedName name="_97_4050_2">#REF!</definedName>
    <definedName name="_97_4050_3">#REF!</definedName>
    <definedName name="_97_4050_4">#REF!</definedName>
    <definedName name="_97_4051_2">#REF!</definedName>
    <definedName name="_97_4051_3">#REF!</definedName>
    <definedName name="_97_4051_4">#REF!</definedName>
    <definedName name="_97_4053_2">#REF!</definedName>
    <definedName name="_97_4053_3">#REF!</definedName>
    <definedName name="_97_4053_4">#REF!</definedName>
    <definedName name="_97_4054_2">#REF!</definedName>
    <definedName name="_97_4054_3">#REF!</definedName>
    <definedName name="_97_4054_4">#REF!</definedName>
    <definedName name="_97_4055_2">#REF!</definedName>
    <definedName name="_97_4055_3">#REF!</definedName>
    <definedName name="_97_4055_4">#REF!</definedName>
    <definedName name="_97_4056_2">#REF!</definedName>
    <definedName name="_97_4056_3">#REF!</definedName>
    <definedName name="_97_4056_4">#REF!</definedName>
    <definedName name="_97_4057_2">#REF!</definedName>
    <definedName name="_97_4057_3">#REF!</definedName>
    <definedName name="_97_4057_4">#REF!</definedName>
    <definedName name="_97_4060_2">#REF!</definedName>
    <definedName name="_97_4060_3">#REF!</definedName>
    <definedName name="_97_4060_4">#REF!</definedName>
    <definedName name="_97_4061_2">#REF!</definedName>
    <definedName name="_97_4061_3">#REF!</definedName>
    <definedName name="_97_4061_4">#REF!</definedName>
    <definedName name="_97_4062_2">#REF!</definedName>
    <definedName name="_97_4062_3">#REF!</definedName>
    <definedName name="_97_4062_4">#REF!</definedName>
    <definedName name="_97_4063_2">#REF!</definedName>
    <definedName name="_97_4063_3">#REF!</definedName>
    <definedName name="_97_4063_4">#REF!</definedName>
    <definedName name="_97_4064_2">#REF!</definedName>
    <definedName name="_97_4064_3">#REF!</definedName>
    <definedName name="_97_4064_4">#REF!</definedName>
    <definedName name="_97_4065_2">#REF!</definedName>
    <definedName name="_97_4065_3">#REF!</definedName>
    <definedName name="_97_4065_4">#REF!</definedName>
    <definedName name="_97_4066_2">#REF!</definedName>
    <definedName name="_97_4066_3">#REF!</definedName>
    <definedName name="_97_4066_4">#REF!</definedName>
    <definedName name="_97_4067_2">#REF!</definedName>
    <definedName name="_97_4067_3">#REF!</definedName>
    <definedName name="_97_4067_4">#REF!</definedName>
    <definedName name="_97_4068_2">#REF!</definedName>
    <definedName name="_97_4068_3">#REF!</definedName>
    <definedName name="_97_4068_4">#REF!</definedName>
    <definedName name="_97_4069_2">#REF!</definedName>
    <definedName name="_97_4069_3">#REF!</definedName>
    <definedName name="_97_4069_4">#REF!</definedName>
    <definedName name="_97_4070_2">#REF!</definedName>
    <definedName name="_97_4070_3">#REF!</definedName>
    <definedName name="_97_4070_4">#REF!</definedName>
    <definedName name="_97_4071_2">#REF!</definedName>
    <definedName name="_97_4071_3">#REF!</definedName>
    <definedName name="_97_4071_4">#REF!</definedName>
    <definedName name="_97_4072_2">#REF!</definedName>
    <definedName name="_97_4072_3">#REF!</definedName>
    <definedName name="_97_4072_4">#REF!</definedName>
    <definedName name="_97_4073_2">#REF!</definedName>
    <definedName name="_97_4073_3">#REF!</definedName>
    <definedName name="_97_4073_4">#REF!</definedName>
    <definedName name="_97_4074_2">#REF!</definedName>
    <definedName name="_97_4074_3">#REF!</definedName>
    <definedName name="_97_4074_4">#REF!</definedName>
    <definedName name="_97_4075_2">#REF!</definedName>
    <definedName name="_97_4075_3">#REF!</definedName>
    <definedName name="_97_4075_4">#REF!</definedName>
    <definedName name="_97_4076_2">#REF!</definedName>
    <definedName name="_97_4076_3">#REF!</definedName>
    <definedName name="_97_4076_4">#REF!</definedName>
    <definedName name="_97_4077_3">#REF!</definedName>
    <definedName name="_97_4078_2">#REF!</definedName>
    <definedName name="_97_4078_3">#REF!</definedName>
    <definedName name="_97_4078_4">#REF!</definedName>
    <definedName name="_97_4079_2">#REF!</definedName>
    <definedName name="_97_4079_3">#REF!</definedName>
    <definedName name="_97_4079_4">#REF!</definedName>
    <definedName name="_97_4080_2">#REF!</definedName>
    <definedName name="_97_4080_3">#REF!</definedName>
    <definedName name="_97_4080_4">#REF!</definedName>
    <definedName name="_97_4088_2">#REF!</definedName>
    <definedName name="_97_4088_3">#REF!</definedName>
    <definedName name="_97_4088_4">#REF!</definedName>
    <definedName name="_97_4096_3">#REF!</definedName>
    <definedName name="_97_4097_3">#REF!</definedName>
    <definedName name="_97_4098_3">#REF!</definedName>
    <definedName name="_98_1_2">#REF!</definedName>
    <definedName name="_98_1199_4">#REF!</definedName>
    <definedName name="_98_1459_2">#REF!</definedName>
    <definedName name="_98_1469_2">#REF!</definedName>
    <definedName name="_98_2_2">#REF!</definedName>
    <definedName name="_98_2099_5">#REF!</definedName>
    <definedName name="_98_2199_5">#REF!</definedName>
    <definedName name="_98_2337_5">#REF!</definedName>
    <definedName name="_98_2339_5">#REF!</definedName>
    <definedName name="_98_2347_5">#REF!</definedName>
    <definedName name="_98_2348_5">#REF!</definedName>
    <definedName name="_98_2349_5">#REF!</definedName>
    <definedName name="_98_24_2">#REF!</definedName>
    <definedName name="_98_2449_5">#REF!</definedName>
    <definedName name="_98_2452_5">#REF!</definedName>
    <definedName name="_98_2453_5">#REF!</definedName>
    <definedName name="_98_2459_5">#REF!</definedName>
    <definedName name="_98_2460_2">#REF!</definedName>
    <definedName name="_98_2460_5">#REF!</definedName>
    <definedName name="_98_2461_2">#REF!</definedName>
    <definedName name="_98_2461_5">#REF!</definedName>
    <definedName name="_98_2462_2">#REF!</definedName>
    <definedName name="_98_2462_5">#REF!</definedName>
    <definedName name="_98_2463_2">#REF!</definedName>
    <definedName name="_98_2463_5">#REF!</definedName>
    <definedName name="_98_2487_2">#REF!</definedName>
    <definedName name="_98_2487_5">#REF!</definedName>
    <definedName name="_98_2488_2">#REF!</definedName>
    <definedName name="_98_2488_5">#REF!</definedName>
    <definedName name="_98_2489_2">#REF!</definedName>
    <definedName name="_98_2489_5">#REF!</definedName>
    <definedName name="_98_2493_5">#REF!</definedName>
    <definedName name="_98_2494_5">#REF!</definedName>
    <definedName name="_98_2497_5">#REF!</definedName>
    <definedName name="_98_2498_5">#REF!</definedName>
    <definedName name="_98_2787_5">#REF!</definedName>
    <definedName name="_98_2788_5">#REF!</definedName>
    <definedName name="_98_2789_5">#REF!</definedName>
    <definedName name="_98_2809_5">#REF!</definedName>
    <definedName name="_98_2861_5">#REF!</definedName>
    <definedName name="_98_2862_5">#REF!</definedName>
    <definedName name="_98_2870_2">#REF!</definedName>
    <definedName name="_98_2871_2">#REF!</definedName>
    <definedName name="_98_2872_2">#REF!</definedName>
    <definedName name="_98_2873_2">#REF!</definedName>
    <definedName name="_98_2887_2">#REF!</definedName>
    <definedName name="_98_2888_2">#REF!</definedName>
    <definedName name="_98_2889_2">#REF!</definedName>
    <definedName name="_98_2891_5">#REF!</definedName>
    <definedName name="_98_2892_5">#REF!</definedName>
    <definedName name="_98_2893_5">#REF!</definedName>
    <definedName name="_98_2896_5">#REF!</definedName>
    <definedName name="_98_2906_5">#REF!</definedName>
    <definedName name="_98_2908_5">#REF!</definedName>
    <definedName name="_98_2912_5">#REF!</definedName>
    <definedName name="_98_2913_5">#REF!</definedName>
    <definedName name="_98_2920_5">#REF!</definedName>
    <definedName name="_98_2924_5">#REF!</definedName>
    <definedName name="_98_2935_5">#REF!</definedName>
    <definedName name="_98_2939_5">#REF!</definedName>
    <definedName name="_98_2959_4">#REF!</definedName>
    <definedName name="_98_2959_5">#REF!</definedName>
    <definedName name="_98_3199_8">#REF!</definedName>
    <definedName name="_98_3299_8">#REF!</definedName>
    <definedName name="_98_3499_8">#REF!</definedName>
    <definedName name="_98_3599_8">#REF!</definedName>
    <definedName name="_98_3799_8">#REF!</definedName>
    <definedName name="_98_3899_8">#REF!</definedName>
    <definedName name="_98_3996_9">#REF!</definedName>
    <definedName name="_98_4001_2">#REF!</definedName>
    <definedName name="_98_4001_3">#REF!</definedName>
    <definedName name="_98_4001_4">#REF!</definedName>
    <definedName name="_98_4002_2">#REF!</definedName>
    <definedName name="_98_4002_3">#REF!</definedName>
    <definedName name="_98_4002_4">#REF!</definedName>
    <definedName name="_98_4003_2">#REF!</definedName>
    <definedName name="_98_4003_3">#REF!</definedName>
    <definedName name="_98_4003_4">#REF!</definedName>
    <definedName name="_98_4004_2">#REF!</definedName>
    <definedName name="_98_4004_3">#REF!</definedName>
    <definedName name="_98_4004_4">#REF!</definedName>
    <definedName name="_98_4005_2">#REF!</definedName>
    <definedName name="_98_4005_3">#REF!</definedName>
    <definedName name="_98_4005_4">#REF!</definedName>
    <definedName name="_98_4006_2">#REF!</definedName>
    <definedName name="_98_4006_3">#REF!</definedName>
    <definedName name="_98_4006_4">#REF!</definedName>
    <definedName name="_98_4007_2">#REF!</definedName>
    <definedName name="_98_4007_3">#REF!</definedName>
    <definedName name="_98_4007_4">#REF!</definedName>
    <definedName name="_98_4008_2">#REF!</definedName>
    <definedName name="_98_4008_3">#REF!</definedName>
    <definedName name="_98_4008_4">#REF!</definedName>
    <definedName name="_98_4009_2">#REF!</definedName>
    <definedName name="_98_4009_3">#REF!</definedName>
    <definedName name="_98_4009_4">#REF!</definedName>
    <definedName name="_98_4010_2">#REF!</definedName>
    <definedName name="_98_4010_3">#REF!</definedName>
    <definedName name="_98_4010_4">#REF!</definedName>
    <definedName name="_98_4011_2">#REF!</definedName>
    <definedName name="_98_4011_3">#REF!</definedName>
    <definedName name="_98_4011_4">#REF!</definedName>
    <definedName name="_98_4012_2">#REF!</definedName>
    <definedName name="_98_4012_3">#REF!</definedName>
    <definedName name="_98_4012_4">#REF!</definedName>
    <definedName name="_98_4017_2">#REF!</definedName>
    <definedName name="_98_4017_3">#REF!</definedName>
    <definedName name="_98_4017_4">#REF!</definedName>
    <definedName name="_98_4020_2">#REF!</definedName>
    <definedName name="_98_4020_3">#REF!</definedName>
    <definedName name="_98_4020_4">#REF!</definedName>
    <definedName name="_98_4021_2">#REF!</definedName>
    <definedName name="_98_4021_3">#REF!</definedName>
    <definedName name="_98_4021_4">#REF!</definedName>
    <definedName name="_98_4022_2">#REF!</definedName>
    <definedName name="_98_4022_3">#REF!</definedName>
    <definedName name="_98_4022_4">#REF!</definedName>
    <definedName name="_98_4023_2">#REF!</definedName>
    <definedName name="_98_4023_3">#REF!</definedName>
    <definedName name="_98_4023_4">#REF!</definedName>
    <definedName name="_98_4024_2">#REF!</definedName>
    <definedName name="_98_4024_3">#REF!</definedName>
    <definedName name="_98_4024_4">#REF!</definedName>
    <definedName name="_98_4025_2">#REF!</definedName>
    <definedName name="_98_4025_3">#REF!</definedName>
    <definedName name="_98_4025_4">#REF!</definedName>
    <definedName name="_98_4026_2">#REF!</definedName>
    <definedName name="_98_4026_3">#REF!</definedName>
    <definedName name="_98_4026_4">#REF!</definedName>
    <definedName name="_98_4027_2">#REF!</definedName>
    <definedName name="_98_4027_3">#REF!</definedName>
    <definedName name="_98_4027_4">#REF!</definedName>
    <definedName name="_98_4028_2">#REF!</definedName>
    <definedName name="_98_4028_3">#REF!</definedName>
    <definedName name="_98_4028_4">#REF!</definedName>
    <definedName name="_98_4029_2">#REF!</definedName>
    <definedName name="_98_4029_3">#REF!</definedName>
    <definedName name="_98_4029_4">#REF!</definedName>
    <definedName name="_98_4039_2">#REF!</definedName>
    <definedName name="_98_4039_3">#REF!</definedName>
    <definedName name="_98_4039_4">#REF!</definedName>
    <definedName name="_98_4040_2">#REF!</definedName>
    <definedName name="_98_4040_3">#REF!</definedName>
    <definedName name="_98_4040_4">#REF!</definedName>
    <definedName name="_98_4050_2">#REF!</definedName>
    <definedName name="_98_4050_3">#REF!</definedName>
    <definedName name="_98_4050_4">#REF!</definedName>
    <definedName name="_98_4051_2">#REF!</definedName>
    <definedName name="_98_4051_3">#REF!</definedName>
    <definedName name="_98_4051_4">#REF!</definedName>
    <definedName name="_98_4053_2">#REF!</definedName>
    <definedName name="_98_4053_3">#REF!</definedName>
    <definedName name="_98_4053_4">#REF!</definedName>
    <definedName name="_98_4054_2">#REF!</definedName>
    <definedName name="_98_4054_3">#REF!</definedName>
    <definedName name="_98_4054_4">#REF!</definedName>
    <definedName name="_98_4055_2">#REF!</definedName>
    <definedName name="_98_4055_3">#REF!</definedName>
    <definedName name="_98_4055_4">#REF!</definedName>
    <definedName name="_98_4056_2">#REF!</definedName>
    <definedName name="_98_4056_3">#REF!</definedName>
    <definedName name="_98_4056_4">#REF!</definedName>
    <definedName name="_98_4057_2">#REF!</definedName>
    <definedName name="_98_4057_3">#REF!</definedName>
    <definedName name="_98_4057_4">#REF!</definedName>
    <definedName name="_98_4060_2">#REF!</definedName>
    <definedName name="_98_4060_3">#REF!</definedName>
    <definedName name="_98_4060_4">#REF!</definedName>
    <definedName name="_98_4061_2">#REF!</definedName>
    <definedName name="_98_4061_3">#REF!</definedName>
    <definedName name="_98_4061_4">#REF!</definedName>
    <definedName name="_98_4062_2">#REF!</definedName>
    <definedName name="_98_4062_3">#REF!</definedName>
    <definedName name="_98_4062_4">#REF!</definedName>
    <definedName name="_98_4063_2">#REF!</definedName>
    <definedName name="_98_4063_3">#REF!</definedName>
    <definedName name="_98_4063_4">#REF!</definedName>
    <definedName name="_98_4064_2">#REF!</definedName>
    <definedName name="_98_4064_3">#REF!</definedName>
    <definedName name="_98_4064_4">#REF!</definedName>
    <definedName name="_98_4065_2">#REF!</definedName>
    <definedName name="_98_4065_3">#REF!</definedName>
    <definedName name="_98_4065_4">#REF!</definedName>
    <definedName name="_98_4066_2">#REF!</definedName>
    <definedName name="_98_4066_3">#REF!</definedName>
    <definedName name="_98_4066_4">#REF!</definedName>
    <definedName name="_98_4067_2">#REF!</definedName>
    <definedName name="_98_4067_3">#REF!</definedName>
    <definedName name="_98_4067_4">#REF!</definedName>
    <definedName name="_98_4068_2">#REF!</definedName>
    <definedName name="_98_4068_3">#REF!</definedName>
    <definedName name="_98_4068_4">#REF!</definedName>
    <definedName name="_98_4069_2">#REF!</definedName>
    <definedName name="_98_4069_3">#REF!</definedName>
    <definedName name="_98_4069_4">#REF!</definedName>
    <definedName name="_98_4070_2">#REF!</definedName>
    <definedName name="_98_4070_3">#REF!</definedName>
    <definedName name="_98_4070_4">#REF!</definedName>
    <definedName name="_98_4071_2">#REF!</definedName>
    <definedName name="_98_4071_3">#REF!</definedName>
    <definedName name="_98_4071_4">#REF!</definedName>
    <definedName name="_98_4072_2">#REF!</definedName>
    <definedName name="_98_4072_3">#REF!</definedName>
    <definedName name="_98_4072_4">#REF!</definedName>
    <definedName name="_98_4073_2">#REF!</definedName>
    <definedName name="_98_4073_3">#REF!</definedName>
    <definedName name="_98_4073_4">#REF!</definedName>
    <definedName name="_98_4074_2">#REF!</definedName>
    <definedName name="_98_4074_3">#REF!</definedName>
    <definedName name="_98_4074_4">#REF!</definedName>
    <definedName name="_98_4075_2">#REF!</definedName>
    <definedName name="_98_4075_3">#REF!</definedName>
    <definedName name="_98_4075_4">#REF!</definedName>
    <definedName name="_98_4076_2">#REF!</definedName>
    <definedName name="_98_4076_3">#REF!</definedName>
    <definedName name="_98_4076_4">#REF!</definedName>
    <definedName name="_98_4077_3">#REF!</definedName>
    <definedName name="_98_4078_2">#REF!</definedName>
    <definedName name="_98_4078_3">#REF!</definedName>
    <definedName name="_98_4078_4">#REF!</definedName>
    <definedName name="_98_4079_2">#REF!</definedName>
    <definedName name="_98_4079_3">#REF!</definedName>
    <definedName name="_98_4079_4">#REF!</definedName>
    <definedName name="_98_4080_2">#REF!</definedName>
    <definedName name="_98_4080_3">#REF!</definedName>
    <definedName name="_98_4080_4">#REF!</definedName>
    <definedName name="_98_4088_2">#REF!</definedName>
    <definedName name="_98_4088_3">#REF!</definedName>
    <definedName name="_98_4088_4">#REF!</definedName>
    <definedName name="_98_4096_3">#REF!</definedName>
    <definedName name="_98_4097_3">#REF!</definedName>
    <definedName name="_98_4098_3">#REF!</definedName>
    <definedName name="_99_1_2">#REF!</definedName>
    <definedName name="_99_1199_4">#REF!</definedName>
    <definedName name="_99_1459_2">#REF!</definedName>
    <definedName name="_99_1469_2">#REF!</definedName>
    <definedName name="_99_2_2">#REF!</definedName>
    <definedName name="_99_20_2">#REF!</definedName>
    <definedName name="_99_2099_5">#REF!</definedName>
    <definedName name="_99_2199_5">#REF!</definedName>
    <definedName name="_99_2337_5">#REF!</definedName>
    <definedName name="_99_2339_5">#REF!</definedName>
    <definedName name="_99_2347_5">#REF!</definedName>
    <definedName name="_99_2348_5">#REF!</definedName>
    <definedName name="_99_2349_5">#REF!</definedName>
    <definedName name="_99_24_2">#REF!</definedName>
    <definedName name="_99_2449_5">#REF!</definedName>
    <definedName name="_99_2452_5">#REF!</definedName>
    <definedName name="_99_2453_5">#REF!</definedName>
    <definedName name="_99_2459_5">#REF!</definedName>
    <definedName name="_99_2460_2">#REF!</definedName>
    <definedName name="_99_2460_5">#REF!</definedName>
    <definedName name="_99_2461_2">#REF!</definedName>
    <definedName name="_99_2461_5">#REF!</definedName>
    <definedName name="_99_2462_2">#REF!</definedName>
    <definedName name="_99_2462_5">#REF!</definedName>
    <definedName name="_99_2463_2">#REF!</definedName>
    <definedName name="_99_2463_5">#REF!</definedName>
    <definedName name="_99_2487_2">#REF!</definedName>
    <definedName name="_99_2487_5">#REF!</definedName>
    <definedName name="_99_2488_2">#REF!</definedName>
    <definedName name="_99_2488_5">#REF!</definedName>
    <definedName name="_99_2489_2">#REF!</definedName>
    <definedName name="_99_2489_5">#REF!</definedName>
    <definedName name="_99_2493_5">#REF!</definedName>
    <definedName name="_99_2494_5">#REF!</definedName>
    <definedName name="_99_2497_5">#REF!</definedName>
    <definedName name="_99_2498_5">#REF!</definedName>
    <definedName name="_99_2787_5">#REF!</definedName>
    <definedName name="_99_2788_5">#REF!</definedName>
    <definedName name="_99_2789_5">#REF!</definedName>
    <definedName name="_99_2809_5">#REF!</definedName>
    <definedName name="_99_2861_5">#REF!</definedName>
    <definedName name="_99_2862_5">#REF!</definedName>
    <definedName name="_99_2870_2">#REF!</definedName>
    <definedName name="_99_2871_2">#REF!</definedName>
    <definedName name="_99_2872_2">#REF!</definedName>
    <definedName name="_99_2873_2">#REF!</definedName>
    <definedName name="_99_2887_2">#REF!</definedName>
    <definedName name="_99_2888_2">#REF!</definedName>
    <definedName name="_99_2889_2">#REF!</definedName>
    <definedName name="_99_2891_5">#REF!</definedName>
    <definedName name="_99_2892_5">#REF!</definedName>
    <definedName name="_99_2893_5">#REF!</definedName>
    <definedName name="_99_2896_5">#REF!</definedName>
    <definedName name="_99_2906_5">#REF!</definedName>
    <definedName name="_99_2908_5">#REF!</definedName>
    <definedName name="_99_2912_5">#REF!</definedName>
    <definedName name="_99_2913_5">#REF!</definedName>
    <definedName name="_99_2920_5">#REF!</definedName>
    <definedName name="_99_2924_5">#REF!</definedName>
    <definedName name="_99_2935_5">#REF!</definedName>
    <definedName name="_99_2939_5">#REF!</definedName>
    <definedName name="_99_2959_4">#REF!</definedName>
    <definedName name="_99_2959_5">#REF!</definedName>
    <definedName name="_99_3199_8">#REF!</definedName>
    <definedName name="_99_3299_8">#REF!</definedName>
    <definedName name="_99_3499_8">#REF!</definedName>
    <definedName name="_99_3599_8">#REF!</definedName>
    <definedName name="_99_3799_8">#REF!</definedName>
    <definedName name="_99_3899_8">#REF!</definedName>
    <definedName name="_99_3996_9">#REF!</definedName>
    <definedName name="_99_4001_2">#REF!</definedName>
    <definedName name="_99_4001_3">#REF!</definedName>
    <definedName name="_99_4001_4">#REF!</definedName>
    <definedName name="_99_4002_2">#REF!</definedName>
    <definedName name="_99_4002_3">#REF!</definedName>
    <definedName name="_99_4002_4">#REF!</definedName>
    <definedName name="_99_4003_2">#REF!</definedName>
    <definedName name="_99_4003_3">#REF!</definedName>
    <definedName name="_99_4003_4">#REF!</definedName>
    <definedName name="_99_4004_2">#REF!</definedName>
    <definedName name="_99_4004_3">#REF!</definedName>
    <definedName name="_99_4004_4">#REF!</definedName>
    <definedName name="_99_4005_2">#REF!</definedName>
    <definedName name="_99_4005_3">#REF!</definedName>
    <definedName name="_99_4005_4">#REF!</definedName>
    <definedName name="_99_4006_2">#REF!</definedName>
    <definedName name="_99_4006_3">#REF!</definedName>
    <definedName name="_99_4006_4">#REF!</definedName>
    <definedName name="_99_4007_2">#REF!</definedName>
    <definedName name="_99_4007_3">#REF!</definedName>
    <definedName name="_99_4007_4">#REF!</definedName>
    <definedName name="_99_4008_2">#REF!</definedName>
    <definedName name="_99_4008_3">#REF!</definedName>
    <definedName name="_99_4008_4">#REF!</definedName>
    <definedName name="_99_4009_2">#REF!</definedName>
    <definedName name="_99_4009_3">#REF!</definedName>
    <definedName name="_99_4009_4">#REF!</definedName>
    <definedName name="_99_4010_2">#REF!</definedName>
    <definedName name="_99_4010_3">#REF!</definedName>
    <definedName name="_99_4010_4">#REF!</definedName>
    <definedName name="_99_4011_2">#REF!</definedName>
    <definedName name="_99_4011_3">#REF!</definedName>
    <definedName name="_99_4011_4">#REF!</definedName>
    <definedName name="_99_4012_2">#REF!</definedName>
    <definedName name="_99_4012_3">#REF!</definedName>
    <definedName name="_99_4012_4">#REF!</definedName>
    <definedName name="_99_4017_2">#REF!</definedName>
    <definedName name="_99_4017_3">#REF!</definedName>
    <definedName name="_99_4017_4">#REF!</definedName>
    <definedName name="_99_4020_2">#REF!</definedName>
    <definedName name="_99_4020_3">#REF!</definedName>
    <definedName name="_99_4020_4">#REF!</definedName>
    <definedName name="_99_4021_2">#REF!</definedName>
    <definedName name="_99_4021_3">#REF!</definedName>
    <definedName name="_99_4021_4">#REF!</definedName>
    <definedName name="_99_4022_2">#REF!</definedName>
    <definedName name="_99_4022_3">#REF!</definedName>
    <definedName name="_99_4022_4">#REF!</definedName>
    <definedName name="_99_4023_2">#REF!</definedName>
    <definedName name="_99_4023_3">#REF!</definedName>
    <definedName name="_99_4023_4">#REF!</definedName>
    <definedName name="_99_4024_2">#REF!</definedName>
    <definedName name="_99_4024_3">#REF!</definedName>
    <definedName name="_99_4024_4">#REF!</definedName>
    <definedName name="_99_4025_2">#REF!</definedName>
    <definedName name="_99_4025_3">#REF!</definedName>
    <definedName name="_99_4025_4">#REF!</definedName>
    <definedName name="_99_4026_2">#REF!</definedName>
    <definedName name="_99_4026_3">#REF!</definedName>
    <definedName name="_99_4026_4">#REF!</definedName>
    <definedName name="_99_4027_2">#REF!</definedName>
    <definedName name="_99_4027_3">#REF!</definedName>
    <definedName name="_99_4027_4">#REF!</definedName>
    <definedName name="_99_4028_2">#REF!</definedName>
    <definedName name="_99_4028_3">#REF!</definedName>
    <definedName name="_99_4028_4">#REF!</definedName>
    <definedName name="_99_4029_2">#REF!</definedName>
    <definedName name="_99_4029_3">#REF!</definedName>
    <definedName name="_99_4029_4">#REF!</definedName>
    <definedName name="_99_4039_2">#REF!</definedName>
    <definedName name="_99_4039_3">#REF!</definedName>
    <definedName name="_99_4039_4">#REF!</definedName>
    <definedName name="_99_4040_2">#REF!</definedName>
    <definedName name="_99_4040_3">#REF!</definedName>
    <definedName name="_99_4040_4">#REF!</definedName>
    <definedName name="_99_4050_2">#REF!</definedName>
    <definedName name="_99_4050_3">#REF!</definedName>
    <definedName name="_99_4050_4">#REF!</definedName>
    <definedName name="_99_4051_2">#REF!</definedName>
    <definedName name="_99_4051_3">#REF!</definedName>
    <definedName name="_99_4051_4">#REF!</definedName>
    <definedName name="_99_4053_2">#REF!</definedName>
    <definedName name="_99_4053_3">#REF!</definedName>
    <definedName name="_99_4053_4">#REF!</definedName>
    <definedName name="_99_4054_2">#REF!</definedName>
    <definedName name="_99_4054_3">#REF!</definedName>
    <definedName name="_99_4054_4">#REF!</definedName>
    <definedName name="_99_4055_2">#REF!</definedName>
    <definedName name="_99_4055_3">#REF!</definedName>
    <definedName name="_99_4055_4">#REF!</definedName>
    <definedName name="_99_4056_2">#REF!</definedName>
    <definedName name="_99_4056_3">#REF!</definedName>
    <definedName name="_99_4056_4">#REF!</definedName>
    <definedName name="_99_4057_2">#REF!</definedName>
    <definedName name="_99_4057_3">#REF!</definedName>
    <definedName name="_99_4057_4">#REF!</definedName>
    <definedName name="_99_4060_2">#REF!</definedName>
    <definedName name="_99_4060_3">#REF!</definedName>
    <definedName name="_99_4060_4">#REF!</definedName>
    <definedName name="_99_4061_2">#REF!</definedName>
    <definedName name="_99_4061_3">#REF!</definedName>
    <definedName name="_99_4061_4">#REF!</definedName>
    <definedName name="_99_4062_2">#REF!</definedName>
    <definedName name="_99_4062_3">#REF!</definedName>
    <definedName name="_99_4062_4">#REF!</definedName>
    <definedName name="_99_4063_2">#REF!</definedName>
    <definedName name="_99_4063_3">#REF!</definedName>
    <definedName name="_99_4063_4">#REF!</definedName>
    <definedName name="_99_4064_2">#REF!</definedName>
    <definedName name="_99_4064_3">#REF!</definedName>
    <definedName name="_99_4064_4">#REF!</definedName>
    <definedName name="_99_4065_2">#REF!</definedName>
    <definedName name="_99_4065_3">#REF!</definedName>
    <definedName name="_99_4065_4">#REF!</definedName>
    <definedName name="_99_4066_2">#REF!</definedName>
    <definedName name="_99_4066_3">#REF!</definedName>
    <definedName name="_99_4066_4">#REF!</definedName>
    <definedName name="_99_4067_2">#REF!</definedName>
    <definedName name="_99_4067_3">#REF!</definedName>
    <definedName name="_99_4067_4">#REF!</definedName>
    <definedName name="_99_4068_2">#REF!</definedName>
    <definedName name="_99_4068_3">#REF!</definedName>
    <definedName name="_99_4068_4">#REF!</definedName>
    <definedName name="_99_4069_2">#REF!</definedName>
    <definedName name="_99_4069_3">#REF!</definedName>
    <definedName name="_99_4069_4">#REF!</definedName>
    <definedName name="_99_4070_2">#REF!</definedName>
    <definedName name="_99_4070_3">#REF!</definedName>
    <definedName name="_99_4070_4">#REF!</definedName>
    <definedName name="_99_4071_2">#REF!</definedName>
    <definedName name="_99_4071_3">#REF!</definedName>
    <definedName name="_99_4071_4">#REF!</definedName>
    <definedName name="_99_4072_2">#REF!</definedName>
    <definedName name="_99_4072_3">#REF!</definedName>
    <definedName name="_99_4072_4">#REF!</definedName>
    <definedName name="_99_4073_2">#REF!</definedName>
    <definedName name="_99_4073_3">#REF!</definedName>
    <definedName name="_99_4073_4">#REF!</definedName>
    <definedName name="_99_4074_2">#REF!</definedName>
    <definedName name="_99_4074_3">#REF!</definedName>
    <definedName name="_99_4074_4">#REF!</definedName>
    <definedName name="_99_4075_2">#REF!</definedName>
    <definedName name="_99_4075_3">#REF!</definedName>
    <definedName name="_99_4075_4">#REF!</definedName>
    <definedName name="_99_4076_2">#REF!</definedName>
    <definedName name="_99_4076_3">#REF!</definedName>
    <definedName name="_99_4076_4">#REF!</definedName>
    <definedName name="_99_4077_3">#REF!</definedName>
    <definedName name="_99_4078_2">#REF!</definedName>
    <definedName name="_99_4078_3">#REF!</definedName>
    <definedName name="_99_4078_4">#REF!</definedName>
    <definedName name="_99_4079_2">#REF!</definedName>
    <definedName name="_99_4079_3">#REF!</definedName>
    <definedName name="_99_4079_4">#REF!</definedName>
    <definedName name="_99_4080_2">#REF!</definedName>
    <definedName name="_99_4080_3">#REF!</definedName>
    <definedName name="_99_4080_4">#REF!</definedName>
    <definedName name="_99_4088_2">#REF!</definedName>
    <definedName name="_99_4088_3">#REF!</definedName>
    <definedName name="_99_4088_4">#REF!</definedName>
    <definedName name="_99_4096_3">#REF!</definedName>
    <definedName name="_99_4097_3">#REF!</definedName>
    <definedName name="_99_4098_3">#REF!</definedName>
    <definedName name="_99_6119_7">#REF!</definedName>
    <definedName name="_99_8211_2">#REF!</definedName>
    <definedName name="_99_8219_2">#REF!</definedName>
    <definedName name="_ftn1" localSheetId="5">'Anlage 3 - Schadenskalkulation'!$B$30</definedName>
    <definedName name="_ftn1" localSheetId="6">'Anlage 3a - Futterzukäufe'!$B$44</definedName>
    <definedName name="_ftn2" localSheetId="5">'Anlage 3 - Schadenskalkulation'!$B$31</definedName>
    <definedName name="_ftn2" localSheetId="6">'Anlage 3a - Futterzukäufe'!$B$45</definedName>
    <definedName name="_ftnref1" localSheetId="5">'Anlage 3 - Schadenskalkulation'!$B$11</definedName>
    <definedName name="_ftnref1" localSheetId="6">'Anlage 3a - Futterzukäufe'!$B$6</definedName>
    <definedName name="_ftnref2" localSheetId="5">'Anlage 3 - Schadenskalkulation'!#REF!</definedName>
    <definedName name="_ftnref2" localSheetId="6">'Anlage 3a - Futterzukäufe'!#REF!</definedName>
    <definedName name="AngerechnetesPrivatvermögen" localSheetId="10">'6 - positive Einkünfte '!#REF!</definedName>
    <definedName name="AngerechnetesPrivatvermögen" localSheetId="11">'7 - kf verw Vermögen jP'!#REF!</definedName>
    <definedName name="AngerechnetesPrivatvermögen">'5 - kf verw PrivVermögen EU-PG'!#REF!</definedName>
    <definedName name="AnteilGewerbe" localSheetId="10">[1]Schadenshilfe!$C$5</definedName>
    <definedName name="AnteilGewerbe">Schadenshilfe!$C$5</definedName>
    <definedName name="Billmax">Schadenshilfe!$C$27</definedName>
    <definedName name="Billrel">Schadenshilfe!$B$27</definedName>
    <definedName name="BP_haLF" localSheetId="3">'2a - Bodenproduktion'!#REF!</definedName>
    <definedName name="BP_haLF" localSheetId="10">'[1]2 - Bodenproduktion'!$C$96</definedName>
    <definedName name="BP_haLF">'2 - Bodenproduktion'!$C$96</definedName>
    <definedName name="CFIII" localSheetId="8">'4 - Cash Flow III + Gewerbe'!$H$30</definedName>
    <definedName name="CheckCSV">#REF!</definedName>
    <definedName name="CheckvHand">#REF!</definedName>
    <definedName name="_xlnm.Print_Area" localSheetId="0">'2 - Bodenproduktion'!$A$1:$P$98</definedName>
    <definedName name="_xlnm.Print_Area" localSheetId="3">'2a - Bodenproduktion'!$A$3:$J$95</definedName>
    <definedName name="_xlnm.Print_Area" localSheetId="7">'3b - Einsparungen + Mehrkosten'!$A$1:$G$32</definedName>
    <definedName name="_xlnm.Print_Area" localSheetId="8">'4 - Cash Flow III + Gewerbe'!$A$1:$H$34</definedName>
    <definedName name="_xlnm.Print_Area" localSheetId="9">'5 - kf verw PrivVermögen EU-PG'!$A$1:$J$20</definedName>
    <definedName name="_xlnm.Print_Area" localSheetId="10">'6 - positive Einkünfte '!$A$1:$H$78</definedName>
    <definedName name="_xlnm.Print_Area" localSheetId="11">'7 - kf verw Vermögen jP'!$A$1:$J$39</definedName>
    <definedName name="_xlnm.Print_Area" localSheetId="5">'Anlage 3 - Schadenskalkulation'!$A$2:$E$26</definedName>
    <definedName name="_xlnm.Print_Area" localSheetId="6">'Anlage 3a - Futterzukäufe'!$A$1:$H$42</definedName>
    <definedName name="_xlnm.Print_Area" localSheetId="13">Listen!$A$1:$G$33</definedName>
    <definedName name="_xlnm.Print_Area" localSheetId="12">Schadenshilfe!$A$3:$B$30</definedName>
    <definedName name="_xlnm.Print_Area" localSheetId="4">Tierproduktion!$A$7:$G$23</definedName>
    <definedName name="_xlnm.Print_Titles" localSheetId="0">'2 - Bodenproduktion'!$4:$8</definedName>
    <definedName name="_xlnm.Print_Titles" localSheetId="3">'2a - Bodenproduktion'!$1:$5</definedName>
    <definedName name="_xlnm.Print_Titles" localSheetId="9">'5 - kf verw PrivVermögen EU-PG'!$1:$7</definedName>
    <definedName name="_xlnm.Print_Titles" localSheetId="10">'6 - positive Einkünfte '!$5:$7</definedName>
    <definedName name="_xlnm.Print_Titles" localSheetId="4">Tierproduktion!$3:$6</definedName>
    <definedName name="Einsparungen">#REF!</definedName>
    <definedName name="ErlösausfallTierproduktion">Tierproduktion!$H$23</definedName>
    <definedName name="EUNr" localSheetId="3">'2a - Bodenproduktion'!$C$2</definedName>
    <definedName name="EUNr" localSheetId="10">'[1]2 - Bodenproduktion'!$D$2</definedName>
    <definedName name="EUNr">'2 - Bodenproduktion'!$D$2</definedName>
    <definedName name="Fruchtartenliste">Listen!$A$1:$G$34</definedName>
    <definedName name="KapitalanteilÖff" localSheetId="10">'6 - positive Einkünfte '!#REF!</definedName>
    <definedName name="KapitalanteilÖff" localSheetId="11">'7 - kf verw Vermögen jP'!#REF!</definedName>
    <definedName name="KapitalanteilÖff">'5 - kf verw PrivVermögen EU-PG'!#REF!</definedName>
    <definedName name="KürzungausProsp" localSheetId="3">'5 - kf verw PrivVermögen EU-PG'!#REF!</definedName>
    <definedName name="KürzungausProsp" localSheetId="10">'6 - positive Einkünfte '!#REF!</definedName>
    <definedName name="KürzungausProsp" localSheetId="11">'7 - kf verw Vermögen jP'!#REF!</definedName>
    <definedName name="KürzungausProsp">'5 - kf verw PrivVermögen EU-PG'!#REF!</definedName>
    <definedName name="Name" localSheetId="3">'2a - Bodenproduktion'!$C$1</definedName>
    <definedName name="Name" localSheetId="10">'[1]2 - Bodenproduktion'!$D$1</definedName>
    <definedName name="Name">'2 - Bodenproduktion'!$D$1</definedName>
    <definedName name="öko">#REF!</definedName>
    <definedName name="Privatvermögen" localSheetId="10">'6 - positive Einkünfte '!#REF!</definedName>
    <definedName name="Privatvermögen" localSheetId="11">'7 - kf verw Vermögen jP'!$E$18</definedName>
    <definedName name="Privatvermögen">'5 - kf verw PrivVermögen EU-PG'!$E$19</definedName>
    <definedName name="relVerlustBoden" localSheetId="3">'2a - Bodenproduktion'!#REF!</definedName>
    <definedName name="relVerlustBoden" localSheetId="10">'[1]2 - Bodenproduktion'!$P$96</definedName>
    <definedName name="relVerlustBoden">'2 - Bodenproduktion'!$P$96</definedName>
    <definedName name="Schaden" localSheetId="8">Schadenshilfe!$B$16</definedName>
    <definedName name="Schaden" localSheetId="10">[1]Schadenshilfe!$B$16</definedName>
    <definedName name="Schaden">Schadenshilfe!$B$16</definedName>
    <definedName name="UEPP3jM" localSheetId="3">'4 - Cash Flow III + Gewerbe'!#REF!</definedName>
    <definedName name="UEPP3jM" localSheetId="10">'[1]4 - Cash Flow III + Gewerbe'!#REF!</definedName>
    <definedName name="UEPP3jM" localSheetId="11">'4 - Cash Flow III + Gewerbe'!#REF!</definedName>
    <definedName name="UEPP3jM">'4 - Cash Flow III + Gewerbe'!#REF!</definedName>
    <definedName name="Verlust_Bodenproduktion" localSheetId="3">'2a - Bodenproduktion'!#REF!</definedName>
    <definedName name="Verlust_Bodenproduktion" localSheetId="10">'[1]2 - Bodenproduktion'!#REF!</definedName>
    <definedName name="Verlust_Bodenproduktion">'2 - Bodenproduktion'!#REF!</definedName>
    <definedName name="Verlust_Futter" localSheetId="3">'2a - Bodenproduktion'!#REF!</definedName>
    <definedName name="Verlust_Futter" localSheetId="10">'[1]2 - Bodenproduktion'!#REF!</definedName>
    <definedName name="Verlust_Futter">'2 - Bodenproduktion'!#REF!</definedName>
    <definedName name="Verlust_Marktfrucht" localSheetId="3">'2a - Bodenproduktion'!#REF!</definedName>
    <definedName name="Verlust_Marktfrucht" localSheetId="10">'[1]2 - Bodenproduktion'!#REF!</definedName>
    <definedName name="Verlust_Marktfrucht">'2 - Bodenproduktion'!#REF!</definedName>
    <definedName name="WertFutterbau3jm" localSheetId="3">'2a - Bodenproduktion'!#REF!</definedName>
    <definedName name="WertFutterbau3jm">'2 - Bodenproduktion'!$N$52</definedName>
    <definedName name="WertMarktfruchtbau3jM" localSheetId="3">'2a - Bodenproduktion'!#REF!</definedName>
    <definedName name="WertMarktfruchtbau3jM">'2 - Bodenproduktion'!$N$35</definedName>
    <definedName name="WertPflanze3jM" localSheetId="3">'2a - Bodenproduktion'!#REF!</definedName>
    <definedName name="WertPflanze3jM" localSheetId="10">'[1]2 - Bodenproduktion'!$N$96</definedName>
    <definedName name="WertPflanze3jM">'2 - Bodenproduktion'!$N$96</definedName>
    <definedName name="WertPflanzeSchadjahr" localSheetId="3">'2a - Bodenproduktion'!#REF!</definedName>
    <definedName name="WertPflanzeSchadjahr" localSheetId="10">'[1]2 - Bodenproduktion'!$O$96</definedName>
    <definedName name="WertPflanzeSchadjahr">'2 - Bodenproduktion'!$O$96</definedName>
    <definedName name="WertTiere3jM" localSheetId="10">[1]Tierproduktion!$F$23</definedName>
    <definedName name="WertTiere3jM">Tierproduktion!$F$23</definedName>
    <definedName name="WertTiereSchadjahr" localSheetId="10">[1]Tierproduktion!$G$23</definedName>
    <definedName name="WertTiereSchadjahr">Tierproduktion!$G$23</definedName>
    <definedName name="Zwischenbetrag">Schadenshilfe!$B$28</definedName>
  </definedNames>
  <calcPr calcId="162913"/>
</workbook>
</file>

<file path=xl/calcChain.xml><?xml version="1.0" encoding="utf-8"?>
<calcChain xmlns="http://schemas.openxmlformats.org/spreadsheetml/2006/main">
  <c r="H34" i="34" l="1"/>
  <c r="F34" i="34"/>
  <c r="F18" i="34"/>
  <c r="G18" i="34"/>
  <c r="H18" i="34"/>
  <c r="I18" i="34"/>
  <c r="J18" i="34"/>
  <c r="G15" i="39"/>
  <c r="H15" i="39" s="1"/>
  <c r="J19" i="22"/>
  <c r="G52" i="4" l="1"/>
  <c r="G34" i="30" l="1"/>
  <c r="G35" i="30"/>
  <c r="G36" i="30"/>
  <c r="G37" i="30"/>
  <c r="G38" i="30"/>
  <c r="G39" i="30"/>
  <c r="G40" i="30"/>
  <c r="G41" i="30"/>
  <c r="G33" i="30"/>
  <c r="H8" i="20"/>
  <c r="G18" i="30"/>
  <c r="G19" i="30"/>
  <c r="G20" i="30"/>
  <c r="G21" i="30"/>
  <c r="G22" i="30"/>
  <c r="G23" i="30"/>
  <c r="G24" i="30"/>
  <c r="G25" i="30"/>
  <c r="G17" i="30"/>
  <c r="G77" i="39"/>
  <c r="H77" i="39" s="1"/>
  <c r="G76" i="39"/>
  <c r="H76" i="39" s="1"/>
  <c r="G75" i="39"/>
  <c r="H75" i="39" s="1"/>
  <c r="G74" i="39"/>
  <c r="H74" i="39" s="1"/>
  <c r="G73" i="39"/>
  <c r="H73" i="39" s="1"/>
  <c r="G72" i="39"/>
  <c r="H72" i="39" s="1"/>
  <c r="G71" i="39"/>
  <c r="H71" i="39" s="1"/>
  <c r="G70" i="39"/>
  <c r="H70" i="39" s="1"/>
  <c r="G69" i="39"/>
  <c r="H69" i="39" s="1"/>
  <c r="G68" i="39"/>
  <c r="H68" i="39" s="1"/>
  <c r="G67" i="39"/>
  <c r="H67" i="39" s="1"/>
  <c r="G66" i="39"/>
  <c r="H66" i="39" s="1"/>
  <c r="G65" i="39"/>
  <c r="H65" i="39" s="1"/>
  <c r="G64" i="39"/>
  <c r="H64" i="39" s="1"/>
  <c r="G63" i="39"/>
  <c r="H63" i="39" s="1"/>
  <c r="G62" i="39"/>
  <c r="H62" i="39" s="1"/>
  <c r="G61" i="39"/>
  <c r="H61" i="39" s="1"/>
  <c r="G60" i="39"/>
  <c r="H60" i="39" s="1"/>
  <c r="G59" i="39"/>
  <c r="H59" i="39" s="1"/>
  <c r="G58" i="39"/>
  <c r="H58" i="39" s="1"/>
  <c r="G57" i="39"/>
  <c r="H57" i="39" s="1"/>
  <c r="G56" i="39"/>
  <c r="H56" i="39" s="1"/>
  <c r="G55" i="39"/>
  <c r="H55" i="39" s="1"/>
  <c r="G54" i="39"/>
  <c r="H54" i="39" s="1"/>
  <c r="G53" i="39"/>
  <c r="H53" i="39" s="1"/>
  <c r="G52" i="39"/>
  <c r="H52" i="39" s="1"/>
  <c r="G51" i="39"/>
  <c r="H51" i="39" s="1"/>
  <c r="G50" i="39"/>
  <c r="H50" i="39" s="1"/>
  <c r="G49" i="39"/>
  <c r="H49" i="39" s="1"/>
  <c r="G48" i="39"/>
  <c r="H48" i="39" s="1"/>
  <c r="G47" i="39"/>
  <c r="H47" i="39" s="1"/>
  <c r="G46" i="39"/>
  <c r="H46" i="39" s="1"/>
  <c r="G45" i="39"/>
  <c r="H45" i="39" s="1"/>
  <c r="G44" i="39"/>
  <c r="H44" i="39" s="1"/>
  <c r="G43" i="39"/>
  <c r="H43" i="39" s="1"/>
  <c r="G42" i="39"/>
  <c r="H42" i="39" s="1"/>
  <c r="G41" i="39"/>
  <c r="H41" i="39" s="1"/>
  <c r="G40" i="39"/>
  <c r="H40" i="39" s="1"/>
  <c r="G39" i="39"/>
  <c r="H39" i="39" s="1"/>
  <c r="G38" i="39"/>
  <c r="H38" i="39" s="1"/>
  <c r="G37" i="39"/>
  <c r="H37" i="39" s="1"/>
  <c r="G36" i="39"/>
  <c r="H36" i="39" s="1"/>
  <c r="G35" i="39"/>
  <c r="H35" i="39" s="1"/>
  <c r="G34" i="39"/>
  <c r="H34" i="39" s="1"/>
  <c r="G33" i="39"/>
  <c r="H33" i="39" s="1"/>
  <c r="G32" i="39"/>
  <c r="H32" i="39" s="1"/>
  <c r="G31" i="39"/>
  <c r="H31" i="39" s="1"/>
  <c r="G30" i="39"/>
  <c r="H30" i="39" s="1"/>
  <c r="G29" i="39"/>
  <c r="H29" i="39" s="1"/>
  <c r="G28" i="39"/>
  <c r="H28" i="39" s="1"/>
  <c r="G27" i="39"/>
  <c r="H27" i="39" s="1"/>
  <c r="G26" i="39"/>
  <c r="H26" i="39" s="1"/>
  <c r="G25" i="39"/>
  <c r="H25" i="39" s="1"/>
  <c r="G24" i="39"/>
  <c r="H24" i="39" s="1"/>
  <c r="G23" i="39"/>
  <c r="H23" i="39" s="1"/>
  <c r="G22" i="39"/>
  <c r="H22" i="39" s="1"/>
  <c r="G21" i="39"/>
  <c r="H21" i="39" s="1"/>
  <c r="G20" i="39"/>
  <c r="H20" i="39" s="1"/>
  <c r="G19" i="39"/>
  <c r="H19" i="39" s="1"/>
  <c r="G18" i="39"/>
  <c r="H18" i="39" s="1"/>
  <c r="G17" i="39"/>
  <c r="H17" i="39" s="1"/>
  <c r="G16" i="39"/>
  <c r="H16" i="39" s="1"/>
  <c r="G14" i="39"/>
  <c r="H14" i="39" s="1"/>
  <c r="G13" i="39"/>
  <c r="H13" i="39" s="1"/>
  <c r="G12" i="39"/>
  <c r="H12" i="39" s="1"/>
  <c r="G11" i="39"/>
  <c r="H11" i="39" s="1"/>
  <c r="G10" i="39"/>
  <c r="H10" i="39" s="1"/>
  <c r="G9" i="39"/>
  <c r="H9" i="39" s="1"/>
  <c r="G8" i="39"/>
  <c r="H8" i="39" s="1"/>
  <c r="C7" i="39"/>
  <c r="H7" i="39" l="1"/>
  <c r="B46" i="4" l="1"/>
  <c r="M28" i="4"/>
  <c r="O28" i="4" s="1"/>
  <c r="M29" i="4"/>
  <c r="O29" i="4" s="1"/>
  <c r="M30" i="4"/>
  <c r="O30" i="4" s="1"/>
  <c r="M31" i="4"/>
  <c r="O31" i="4" s="1"/>
  <c r="M32" i="4"/>
  <c r="O32" i="4" s="1"/>
  <c r="M33" i="4"/>
  <c r="O33" i="4" s="1"/>
  <c r="M34" i="4"/>
  <c r="O34" i="4" s="1"/>
  <c r="B31" i="4"/>
  <c r="B23" i="4"/>
  <c r="G1" i="20" l="1"/>
  <c r="B1" i="20"/>
  <c r="H17" i="20"/>
  <c r="E18" i="30" l="1"/>
  <c r="E19" i="30"/>
  <c r="E20" i="30"/>
  <c r="E21" i="30"/>
  <c r="E22" i="30"/>
  <c r="E23" i="30"/>
  <c r="E24" i="30"/>
  <c r="E25" i="30"/>
  <c r="B24" i="4" l="1"/>
  <c r="F30" i="28"/>
  <c r="F29" i="28"/>
  <c r="F31" i="28"/>
  <c r="E21" i="29" l="1"/>
  <c r="E34" i="30" l="1"/>
  <c r="E35" i="30"/>
  <c r="E36" i="30"/>
  <c r="E37" i="30"/>
  <c r="E38" i="30"/>
  <c r="E39" i="30"/>
  <c r="E40" i="30"/>
  <c r="E41" i="30"/>
  <c r="H18" i="30"/>
  <c r="H19" i="30"/>
  <c r="H20" i="30"/>
  <c r="H21" i="30"/>
  <c r="H22" i="30"/>
  <c r="H23" i="30"/>
  <c r="H24" i="30"/>
  <c r="H25" i="30"/>
  <c r="H35" i="30" l="1"/>
  <c r="H40" i="30"/>
  <c r="H37" i="30"/>
  <c r="H36" i="30"/>
  <c r="H39" i="30"/>
  <c r="H38" i="30"/>
  <c r="H34" i="30"/>
  <c r="H41" i="30"/>
  <c r="H16" i="20"/>
  <c r="F27" i="38"/>
  <c r="F28" i="38"/>
  <c r="F29" i="38"/>
  <c r="F30" i="38"/>
  <c r="F31" i="38"/>
  <c r="F10" i="38"/>
  <c r="F11" i="38"/>
  <c r="F12" i="38"/>
  <c r="F13" i="38"/>
  <c r="F14" i="38"/>
  <c r="F26" i="38"/>
  <c r="F25" i="38"/>
  <c r="F24" i="38"/>
  <c r="F23" i="38"/>
  <c r="F22" i="38"/>
  <c r="D42" i="30"/>
  <c r="E33" i="30"/>
  <c r="E42" i="30" s="1"/>
  <c r="E9" i="30" s="1"/>
  <c r="F9" i="38"/>
  <c r="D1" i="38"/>
  <c r="A1" i="38"/>
  <c r="B94" i="4"/>
  <c r="J80" i="28"/>
  <c r="I83" i="4" s="1"/>
  <c r="J83" i="4" s="1"/>
  <c r="J81" i="28"/>
  <c r="I84" i="4" s="1"/>
  <c r="J84" i="4" s="1"/>
  <c r="J82" i="28"/>
  <c r="I85" i="4" s="1"/>
  <c r="J85" i="4" s="1"/>
  <c r="J83" i="28"/>
  <c r="I86" i="4" s="1"/>
  <c r="J86" i="4" s="1"/>
  <c r="J84" i="28"/>
  <c r="I87" i="4" s="1"/>
  <c r="J87" i="4" s="1"/>
  <c r="B37" i="4"/>
  <c r="H29" i="20"/>
  <c r="H18" i="20"/>
  <c r="H19" i="20"/>
  <c r="H20" i="20"/>
  <c r="H21" i="20"/>
  <c r="H22" i="20"/>
  <c r="H23" i="20"/>
  <c r="H24" i="20"/>
  <c r="H25" i="20"/>
  <c r="H26" i="20"/>
  <c r="H27" i="20"/>
  <c r="H28" i="20"/>
  <c r="F15" i="38" l="1"/>
  <c r="E25" i="29" s="1"/>
  <c r="H33" i="30"/>
  <c r="H42" i="30" s="1"/>
  <c r="F9" i="30" s="1"/>
  <c r="F32" i="38"/>
  <c r="F19" i="22"/>
  <c r="G19" i="22"/>
  <c r="H19" i="22"/>
  <c r="I19" i="22"/>
  <c r="E18" i="22"/>
  <c r="E17" i="22"/>
  <c r="E16" i="22"/>
  <c r="E15" i="22"/>
  <c r="E14" i="22"/>
  <c r="E13" i="22"/>
  <c r="E12" i="22"/>
  <c r="E11" i="22"/>
  <c r="E10" i="22"/>
  <c r="E9" i="22"/>
  <c r="E19" i="29" l="1"/>
  <c r="E19" i="22"/>
  <c r="H30" i="20"/>
  <c r="C95" i="4" l="1"/>
  <c r="E1" i="22" l="1"/>
  <c r="D34" i="34"/>
  <c r="E33" i="34"/>
  <c r="E32" i="34"/>
  <c r="E31" i="34"/>
  <c r="E30" i="34"/>
  <c r="E29" i="34"/>
  <c r="E28" i="34"/>
  <c r="E27" i="34"/>
  <c r="E26" i="34"/>
  <c r="E25" i="34"/>
  <c r="E24" i="34"/>
  <c r="D18" i="34"/>
  <c r="E17" i="34"/>
  <c r="E16" i="34"/>
  <c r="E15" i="34"/>
  <c r="E14" i="34"/>
  <c r="E13" i="34"/>
  <c r="E12" i="34"/>
  <c r="E11" i="34"/>
  <c r="E10" i="34"/>
  <c r="E9" i="34"/>
  <c r="E8" i="34"/>
  <c r="E18" i="34" l="1"/>
  <c r="E34" i="34"/>
  <c r="F51" i="28"/>
  <c r="D19" i="22"/>
  <c r="E37" i="34" l="1"/>
  <c r="M72" i="4"/>
  <c r="O72" i="4" s="1"/>
  <c r="J68" i="28" l="1"/>
  <c r="I71" i="4" s="1"/>
  <c r="F68" i="28"/>
  <c r="E71" i="4" s="1"/>
  <c r="F71" i="4" s="1"/>
  <c r="B72" i="4"/>
  <c r="B73" i="4"/>
  <c r="B74" i="4"/>
  <c r="B75" i="4"/>
  <c r="B76" i="4"/>
  <c r="B77" i="4"/>
  <c r="B78" i="4"/>
  <c r="B79" i="4"/>
  <c r="B80" i="4"/>
  <c r="B81" i="4"/>
  <c r="B82" i="4"/>
  <c r="B83" i="4"/>
  <c r="B84" i="4"/>
  <c r="B85" i="4"/>
  <c r="B86" i="4"/>
  <c r="B87" i="4"/>
  <c r="B88" i="4"/>
  <c r="B89" i="4"/>
  <c r="B90" i="4"/>
  <c r="B91" i="4"/>
  <c r="B92" i="4"/>
  <c r="B93" i="4"/>
  <c r="M86" i="4"/>
  <c r="O86" i="4" s="1"/>
  <c r="M85" i="4"/>
  <c r="O85" i="4" s="1"/>
  <c r="M84" i="4"/>
  <c r="O84" i="4" s="1"/>
  <c r="M83" i="4"/>
  <c r="O83" i="4" s="1"/>
  <c r="M82" i="4"/>
  <c r="O82" i="4" s="1"/>
  <c r="M81" i="4"/>
  <c r="O81" i="4" s="1"/>
  <c r="M80" i="4"/>
  <c r="O80" i="4" s="1"/>
  <c r="M79" i="4"/>
  <c r="O79" i="4" s="1"/>
  <c r="M78" i="4"/>
  <c r="O78" i="4" s="1"/>
  <c r="M77" i="4"/>
  <c r="O77" i="4" s="1"/>
  <c r="B71" i="4"/>
  <c r="B56" i="4"/>
  <c r="B57" i="4"/>
  <c r="B58" i="4"/>
  <c r="B59" i="4"/>
  <c r="B60" i="4"/>
  <c r="B61" i="4"/>
  <c r="B62" i="4"/>
  <c r="B63" i="4"/>
  <c r="B64" i="4"/>
  <c r="B65" i="4"/>
  <c r="B66" i="4"/>
  <c r="B67" i="4"/>
  <c r="B68" i="4"/>
  <c r="B55" i="4"/>
  <c r="B54" i="4"/>
  <c r="B38" i="4"/>
  <c r="B39" i="4"/>
  <c r="B40" i="4"/>
  <c r="B41" i="4"/>
  <c r="B42" i="4"/>
  <c r="B43" i="4"/>
  <c r="J57" i="28" l="1"/>
  <c r="I60" i="4" s="1"/>
  <c r="J60" i="4" s="1"/>
  <c r="F57" i="28"/>
  <c r="E60" i="4" s="1"/>
  <c r="F60" i="4" s="1"/>
  <c r="J56" i="28"/>
  <c r="I59" i="4" s="1"/>
  <c r="J59" i="4" s="1"/>
  <c r="F56" i="28"/>
  <c r="E59" i="4" s="1"/>
  <c r="F59" i="4" s="1"/>
  <c r="J55" i="28"/>
  <c r="I58" i="4" s="1"/>
  <c r="J58" i="4" s="1"/>
  <c r="F55" i="28"/>
  <c r="E58" i="4" s="1"/>
  <c r="F58" i="4" s="1"/>
  <c r="J54" i="28"/>
  <c r="I57" i="4" s="1"/>
  <c r="J57" i="4" s="1"/>
  <c r="F54" i="28"/>
  <c r="E57" i="4" s="1"/>
  <c r="F57" i="4" s="1"/>
  <c r="J53" i="28"/>
  <c r="I56" i="4" s="1"/>
  <c r="J56" i="4" s="1"/>
  <c r="F53" i="28"/>
  <c r="E56" i="4" s="1"/>
  <c r="F56" i="4" s="1"/>
  <c r="J51" i="28"/>
  <c r="I54" i="4" s="1"/>
  <c r="E54" i="4"/>
  <c r="F54" i="4" s="1"/>
  <c r="F82" i="28"/>
  <c r="E85" i="4" s="1"/>
  <c r="F85" i="4" s="1"/>
  <c r="N85" i="4" s="1"/>
  <c r="F81" i="28"/>
  <c r="E84" i="4" s="1"/>
  <c r="F84" i="4" s="1"/>
  <c r="N84" i="4" s="1"/>
  <c r="F80" i="28"/>
  <c r="E83" i="4" s="1"/>
  <c r="F83" i="4" s="1"/>
  <c r="N83" i="4" s="1"/>
  <c r="J79" i="28"/>
  <c r="I82" i="4" s="1"/>
  <c r="J82" i="4" s="1"/>
  <c r="F79" i="28"/>
  <c r="E82" i="4" s="1"/>
  <c r="F82" i="4" s="1"/>
  <c r="N82" i="4" s="1"/>
  <c r="J78" i="28"/>
  <c r="I81" i="4" s="1"/>
  <c r="J81" i="4" s="1"/>
  <c r="F78" i="28"/>
  <c r="E81" i="4" s="1"/>
  <c r="F81" i="4" s="1"/>
  <c r="J77" i="28"/>
  <c r="I80" i="4" s="1"/>
  <c r="J80" i="4" s="1"/>
  <c r="F77" i="28"/>
  <c r="E80" i="4" s="1"/>
  <c r="F80" i="4" s="1"/>
  <c r="N80" i="4" s="1"/>
  <c r="J76" i="28"/>
  <c r="F76" i="28"/>
  <c r="E79" i="4" s="1"/>
  <c r="F79" i="4" s="1"/>
  <c r="J75" i="28"/>
  <c r="F75" i="28"/>
  <c r="E78" i="4" s="1"/>
  <c r="F78" i="4" s="1"/>
  <c r="J74" i="28"/>
  <c r="F74" i="28"/>
  <c r="E77" i="4" s="1"/>
  <c r="J91" i="28"/>
  <c r="I94" i="4" s="1"/>
  <c r="J94" i="4" s="1"/>
  <c r="F91" i="28"/>
  <c r="E94" i="4" s="1"/>
  <c r="F94" i="4" s="1"/>
  <c r="N94" i="4" s="1"/>
  <c r="J90" i="28"/>
  <c r="I93" i="4" s="1"/>
  <c r="J93" i="4" s="1"/>
  <c r="F90" i="28"/>
  <c r="E93" i="4" s="1"/>
  <c r="F93" i="4" s="1"/>
  <c r="J89" i="28"/>
  <c r="I92" i="4" s="1"/>
  <c r="J92" i="4" s="1"/>
  <c r="F89" i="28"/>
  <c r="E92" i="4" s="1"/>
  <c r="F92" i="4" s="1"/>
  <c r="J88" i="28"/>
  <c r="I91" i="4" s="1"/>
  <c r="J91" i="4" s="1"/>
  <c r="F88" i="28"/>
  <c r="E91" i="4" s="1"/>
  <c r="F91" i="4" s="1"/>
  <c r="J87" i="28"/>
  <c r="I90" i="4" s="1"/>
  <c r="J90" i="4" s="1"/>
  <c r="F87" i="28"/>
  <c r="E90" i="4" s="1"/>
  <c r="F90" i="4" s="1"/>
  <c r="J86" i="28"/>
  <c r="I89" i="4" s="1"/>
  <c r="J89" i="4" s="1"/>
  <c r="F86" i="28"/>
  <c r="E89" i="4" s="1"/>
  <c r="F89" i="4" s="1"/>
  <c r="J85" i="28"/>
  <c r="I88" i="4" s="1"/>
  <c r="J88" i="4" s="1"/>
  <c r="F85" i="28"/>
  <c r="E88" i="4" s="1"/>
  <c r="F88" i="4" s="1"/>
  <c r="F84" i="28"/>
  <c r="E87" i="4" s="1"/>
  <c r="F87" i="4" s="1"/>
  <c r="N87" i="4" s="1"/>
  <c r="F83" i="28"/>
  <c r="E86" i="4" s="1"/>
  <c r="F86" i="4" s="1"/>
  <c r="N86" i="4" s="1"/>
  <c r="J73" i="28"/>
  <c r="F73" i="28"/>
  <c r="E76" i="4" s="1"/>
  <c r="F76" i="4" s="1"/>
  <c r="J72" i="28"/>
  <c r="I75" i="4" s="1"/>
  <c r="J75" i="4" s="1"/>
  <c r="F72" i="28"/>
  <c r="E75" i="4" s="1"/>
  <c r="F75" i="4" s="1"/>
  <c r="J71" i="28"/>
  <c r="I74" i="4" s="1"/>
  <c r="J74" i="4" s="1"/>
  <c r="F71" i="28"/>
  <c r="E74" i="4" s="1"/>
  <c r="F74" i="4" s="1"/>
  <c r="N74" i="4" s="1"/>
  <c r="J70" i="28"/>
  <c r="I73" i="4" s="1"/>
  <c r="J73" i="4" s="1"/>
  <c r="F70" i="28"/>
  <c r="E73" i="4" s="1"/>
  <c r="F73" i="4" s="1"/>
  <c r="J69" i="28"/>
  <c r="I72" i="4" s="1"/>
  <c r="J72" i="4" s="1"/>
  <c r="F69" i="28"/>
  <c r="E72" i="4" s="1"/>
  <c r="F72" i="4" s="1"/>
  <c r="N72" i="4" s="1"/>
  <c r="J52" i="28"/>
  <c r="I55" i="4" s="1"/>
  <c r="J55" i="4" s="1"/>
  <c r="F52" i="28"/>
  <c r="E55" i="4" s="1"/>
  <c r="F55" i="4" s="1"/>
  <c r="P55" i="4" s="1"/>
  <c r="J65" i="28"/>
  <c r="I68" i="4" s="1"/>
  <c r="J68" i="4" s="1"/>
  <c r="F65" i="28"/>
  <c r="E68" i="4" s="1"/>
  <c r="F68" i="4" s="1"/>
  <c r="J64" i="28"/>
  <c r="I67" i="4" s="1"/>
  <c r="J67" i="4" s="1"/>
  <c r="F64" i="28"/>
  <c r="E67" i="4" s="1"/>
  <c r="F67" i="4" s="1"/>
  <c r="P67" i="4" s="1"/>
  <c r="J63" i="28"/>
  <c r="I66" i="4" s="1"/>
  <c r="J66" i="4" s="1"/>
  <c r="F63" i="28"/>
  <c r="E66" i="4" s="1"/>
  <c r="F66" i="4" s="1"/>
  <c r="P66" i="4" s="1"/>
  <c r="J62" i="28"/>
  <c r="I65" i="4" s="1"/>
  <c r="J65" i="4" s="1"/>
  <c r="F62" i="28"/>
  <c r="E65" i="4" s="1"/>
  <c r="F65" i="4" s="1"/>
  <c r="J61" i="28"/>
  <c r="I64" i="4" s="1"/>
  <c r="J64" i="4" s="1"/>
  <c r="F61" i="28"/>
  <c r="E64" i="4" s="1"/>
  <c r="F64" i="4" s="1"/>
  <c r="J60" i="28"/>
  <c r="I63" i="4" s="1"/>
  <c r="J63" i="4" s="1"/>
  <c r="F60" i="28"/>
  <c r="E63" i="4" s="1"/>
  <c r="F63" i="4" s="1"/>
  <c r="J59" i="28"/>
  <c r="I62" i="4" s="1"/>
  <c r="J62" i="4" s="1"/>
  <c r="F59" i="28"/>
  <c r="E62" i="4" s="1"/>
  <c r="F62" i="4" s="1"/>
  <c r="J58" i="28"/>
  <c r="I61" i="4" s="1"/>
  <c r="J61" i="4" s="1"/>
  <c r="F58" i="28"/>
  <c r="E61" i="4" s="1"/>
  <c r="F61" i="4" s="1"/>
  <c r="M94" i="4"/>
  <c r="O94" i="4" s="1"/>
  <c r="M93" i="4"/>
  <c r="O93" i="4" s="1"/>
  <c r="M92" i="4"/>
  <c r="O92" i="4" s="1"/>
  <c r="M91" i="4"/>
  <c r="O91" i="4" s="1"/>
  <c r="M90" i="4"/>
  <c r="O90" i="4" s="1"/>
  <c r="M89" i="4"/>
  <c r="O89" i="4" s="1"/>
  <c r="M88" i="4"/>
  <c r="O88" i="4" s="1"/>
  <c r="M87" i="4"/>
  <c r="O87" i="4" s="1"/>
  <c r="M76" i="4"/>
  <c r="O76" i="4" s="1"/>
  <c r="M75" i="4"/>
  <c r="O75" i="4" s="1"/>
  <c r="M74" i="4"/>
  <c r="O74" i="4" s="1"/>
  <c r="M73" i="4"/>
  <c r="O73" i="4" s="1"/>
  <c r="M71" i="4"/>
  <c r="O71" i="4" s="1"/>
  <c r="C69" i="4"/>
  <c r="M55" i="4"/>
  <c r="O55" i="4" s="1"/>
  <c r="M68" i="4"/>
  <c r="O68" i="4" s="1"/>
  <c r="M67" i="4"/>
  <c r="O67" i="4" s="1"/>
  <c r="M66" i="4"/>
  <c r="O66" i="4" s="1"/>
  <c r="M65" i="4"/>
  <c r="O65" i="4" s="1"/>
  <c r="M64" i="4"/>
  <c r="O64" i="4" s="1"/>
  <c r="M63" i="4"/>
  <c r="O63" i="4" s="1"/>
  <c r="M62" i="4"/>
  <c r="O62" i="4" s="1"/>
  <c r="M61" i="4"/>
  <c r="O61" i="4" s="1"/>
  <c r="M60" i="4"/>
  <c r="O60" i="4" s="1"/>
  <c r="M59" i="4"/>
  <c r="O59" i="4" s="1"/>
  <c r="M58" i="4"/>
  <c r="O58" i="4" s="1"/>
  <c r="M57" i="4"/>
  <c r="O57" i="4" s="1"/>
  <c r="M56" i="4"/>
  <c r="O56" i="4" s="1"/>
  <c r="M54" i="4"/>
  <c r="O54" i="4" s="1"/>
  <c r="N73" i="4" l="1"/>
  <c r="N75" i="4"/>
  <c r="N93" i="4"/>
  <c r="N81" i="4"/>
  <c r="O69" i="4"/>
  <c r="N89" i="4"/>
  <c r="N91" i="4"/>
  <c r="N88" i="4"/>
  <c r="N90" i="4"/>
  <c r="N92" i="4"/>
  <c r="P94" i="4"/>
  <c r="O95" i="4"/>
  <c r="I77" i="4"/>
  <c r="J77" i="4" s="1"/>
  <c r="P90" i="4"/>
  <c r="I76" i="4"/>
  <c r="J76" i="4" s="1"/>
  <c r="N76" i="4" s="1"/>
  <c r="I78" i="4"/>
  <c r="J78" i="4" s="1"/>
  <c r="N78" i="4" s="1"/>
  <c r="I79" i="4"/>
  <c r="J79" i="4" s="1"/>
  <c r="N79" i="4" s="1"/>
  <c r="N55" i="4"/>
  <c r="N64" i="4"/>
  <c r="P64" i="4"/>
  <c r="N66" i="4"/>
  <c r="N68" i="4"/>
  <c r="P68" i="4"/>
  <c r="P78" i="4"/>
  <c r="P80" i="4"/>
  <c r="P82" i="4"/>
  <c r="P84" i="4"/>
  <c r="P93" i="4"/>
  <c r="P86" i="4"/>
  <c r="P89" i="4"/>
  <c r="P91" i="4"/>
  <c r="N62" i="4"/>
  <c r="P62" i="4"/>
  <c r="N63" i="4"/>
  <c r="P63" i="4"/>
  <c r="N65" i="4"/>
  <c r="P65" i="4"/>
  <c r="N67" i="4"/>
  <c r="F77" i="4"/>
  <c r="P79" i="4"/>
  <c r="P81" i="4"/>
  <c r="P83" i="4"/>
  <c r="P92" i="4"/>
  <c r="P88" i="4"/>
  <c r="J71" i="4"/>
  <c r="N71" i="4" s="1"/>
  <c r="P54" i="4"/>
  <c r="J54" i="4"/>
  <c r="N77" i="4" l="1"/>
  <c r="P77" i="4"/>
  <c r="P85" i="4"/>
  <c r="P57" i="4"/>
  <c r="N57" i="4"/>
  <c r="P75" i="4"/>
  <c r="P73" i="4"/>
  <c r="P59" i="4"/>
  <c r="N59" i="4"/>
  <c r="P60" i="4"/>
  <c r="N60" i="4"/>
  <c r="P74" i="4"/>
  <c r="P61" i="4"/>
  <c r="N61" i="4"/>
  <c r="P58" i="4"/>
  <c r="N58" i="4"/>
  <c r="P56" i="4"/>
  <c r="N56" i="4"/>
  <c r="P72" i="4"/>
  <c r="P71" i="4"/>
  <c r="N54" i="4"/>
  <c r="N69" i="4" l="1"/>
  <c r="N95" i="4"/>
  <c r="P76" i="4"/>
  <c r="P69" i="4"/>
  <c r="P87" i="4"/>
  <c r="P95" i="4" l="1"/>
  <c r="B33" i="4" l="1"/>
  <c r="E17" i="30"/>
  <c r="B44" i="4"/>
  <c r="B45" i="4"/>
  <c r="B47" i="4"/>
  <c r="B48" i="4"/>
  <c r="B49" i="4"/>
  <c r="B50" i="4"/>
  <c r="B51" i="4"/>
  <c r="B25" i="4"/>
  <c r="B26" i="4"/>
  <c r="B27" i="4"/>
  <c r="B28" i="4"/>
  <c r="B29" i="4"/>
  <c r="B30" i="4"/>
  <c r="B32" i="4"/>
  <c r="B34" i="4"/>
  <c r="B11" i="4"/>
  <c r="B12" i="4"/>
  <c r="B13" i="4"/>
  <c r="B14" i="4"/>
  <c r="B15" i="4"/>
  <c r="B16" i="4"/>
  <c r="B17" i="4"/>
  <c r="B18" i="4"/>
  <c r="B19" i="4"/>
  <c r="B20" i="4"/>
  <c r="B21" i="4"/>
  <c r="B22" i="4"/>
  <c r="B10" i="4"/>
  <c r="M47" i="4"/>
  <c r="O47" i="4" s="1"/>
  <c r="M48" i="4"/>
  <c r="O48" i="4" s="1"/>
  <c r="M46" i="4"/>
  <c r="O46" i="4" s="1"/>
  <c r="M45" i="4"/>
  <c r="O45" i="4" s="1"/>
  <c r="M44" i="4"/>
  <c r="O44" i="4" s="1"/>
  <c r="F44" i="28"/>
  <c r="E47" i="4" s="1"/>
  <c r="F47" i="4" s="1"/>
  <c r="P47" i="4" s="1"/>
  <c r="F45" i="28"/>
  <c r="E48" i="4" s="1"/>
  <c r="F48" i="4" s="1"/>
  <c r="P48" i="4" s="1"/>
  <c r="J39" i="28"/>
  <c r="J40" i="28"/>
  <c r="I43" i="4" s="1"/>
  <c r="J43" i="4" s="1"/>
  <c r="J41" i="28"/>
  <c r="I44" i="4" s="1"/>
  <c r="J42" i="28"/>
  <c r="I45" i="4" s="1"/>
  <c r="J43" i="28"/>
  <c r="I46" i="4" s="1"/>
  <c r="J44" i="28"/>
  <c r="I47" i="4" s="1"/>
  <c r="J45" i="28"/>
  <c r="I48" i="4" s="1"/>
  <c r="J46" i="28"/>
  <c r="I49" i="4" s="1"/>
  <c r="J47" i="28"/>
  <c r="I50" i="4" s="1"/>
  <c r="J48" i="28"/>
  <c r="I51" i="4" s="1"/>
  <c r="F38" i="28"/>
  <c r="E41" i="4" s="1"/>
  <c r="F41" i="4" s="1"/>
  <c r="F39" i="28"/>
  <c r="E42" i="4" s="1"/>
  <c r="F42" i="4" s="1"/>
  <c r="F40" i="28"/>
  <c r="E43" i="4" s="1"/>
  <c r="F43" i="4" s="1"/>
  <c r="F41" i="28"/>
  <c r="E44" i="4" s="1"/>
  <c r="F44" i="4" s="1"/>
  <c r="P44" i="4" s="1"/>
  <c r="F42" i="28"/>
  <c r="E45" i="4" s="1"/>
  <c r="F45" i="4" s="1"/>
  <c r="P45" i="4" s="1"/>
  <c r="F43" i="28"/>
  <c r="E46" i="4" s="1"/>
  <c r="F46" i="4" s="1"/>
  <c r="P46" i="4" s="1"/>
  <c r="F46" i="28"/>
  <c r="E49" i="4" s="1"/>
  <c r="F49" i="4" s="1"/>
  <c r="P49" i="4" s="1"/>
  <c r="F47" i="28"/>
  <c r="E50" i="4" s="1"/>
  <c r="F50" i="4" s="1"/>
  <c r="P50" i="4" s="1"/>
  <c r="F48" i="28"/>
  <c r="E51" i="4" s="1"/>
  <c r="F51" i="4" s="1"/>
  <c r="P51" i="4" s="1"/>
  <c r="J30" i="28"/>
  <c r="I33" i="4" s="1"/>
  <c r="J33" i="4" s="1"/>
  <c r="E33" i="4"/>
  <c r="F33" i="4" s="1"/>
  <c r="F22" i="28"/>
  <c r="E25" i="4" s="1"/>
  <c r="F25" i="4" s="1"/>
  <c r="F23" i="28"/>
  <c r="E26" i="4" s="1"/>
  <c r="F26" i="4" s="1"/>
  <c r="F24" i="28"/>
  <c r="E27" i="4" s="1"/>
  <c r="F27" i="4" s="1"/>
  <c r="F25" i="28"/>
  <c r="E28" i="4" s="1"/>
  <c r="F28" i="4" s="1"/>
  <c r="F26" i="28"/>
  <c r="E29" i="4" s="1"/>
  <c r="F29" i="4" s="1"/>
  <c r="F27" i="28"/>
  <c r="E30" i="4" s="1"/>
  <c r="F30" i="4" s="1"/>
  <c r="F28" i="28"/>
  <c r="E31" i="4" s="1"/>
  <c r="F31" i="4" s="1"/>
  <c r="E32" i="4"/>
  <c r="F32" i="4" s="1"/>
  <c r="J26" i="28"/>
  <c r="I29" i="4" s="1"/>
  <c r="J29" i="4" s="1"/>
  <c r="J25" i="28"/>
  <c r="I28" i="4" s="1"/>
  <c r="J28" i="4" s="1"/>
  <c r="J24" i="28"/>
  <c r="I27" i="4" s="1"/>
  <c r="J27" i="4" s="1"/>
  <c r="J23" i="28"/>
  <c r="I26" i="4" s="1"/>
  <c r="J26" i="4" s="1"/>
  <c r="J22" i="28"/>
  <c r="I25" i="4" s="1"/>
  <c r="J25" i="4" s="1"/>
  <c r="P29" i="4" l="1"/>
  <c r="N29" i="4"/>
  <c r="P32" i="4"/>
  <c r="P28" i="4"/>
  <c r="N28" i="4"/>
  <c r="P33" i="4"/>
  <c r="N33" i="4"/>
  <c r="P31" i="4"/>
  <c r="P30" i="4"/>
  <c r="H17" i="30"/>
  <c r="J50" i="4"/>
  <c r="N50" i="4" s="1"/>
  <c r="J46" i="4"/>
  <c r="N46" i="4" s="1"/>
  <c r="J51" i="4"/>
  <c r="N51" i="4" s="1"/>
  <c r="J49" i="4"/>
  <c r="N49" i="4" s="1"/>
  <c r="J47" i="4"/>
  <c r="N47" i="4" s="1"/>
  <c r="J45" i="4"/>
  <c r="N45" i="4" s="1"/>
  <c r="J48" i="4"/>
  <c r="N48" i="4" s="1"/>
  <c r="J44" i="4"/>
  <c r="N44" i="4" s="1"/>
  <c r="E34" i="4"/>
  <c r="F34" i="4" s="1"/>
  <c r="P34" i="4" l="1"/>
  <c r="F17" i="28"/>
  <c r="M51" i="4" l="1"/>
  <c r="O51" i="4" s="1"/>
  <c r="M43" i="4"/>
  <c r="O43" i="4" s="1"/>
  <c r="M49" i="4"/>
  <c r="O49" i="4" s="1"/>
  <c r="M50" i="4"/>
  <c r="O50" i="4" s="1"/>
  <c r="M38" i="4"/>
  <c r="O38" i="4" s="1"/>
  <c r="M39" i="4"/>
  <c r="O39" i="4" s="1"/>
  <c r="M40" i="4"/>
  <c r="O40" i="4" s="1"/>
  <c r="M41" i="4"/>
  <c r="O41" i="4" s="1"/>
  <c r="M42" i="4"/>
  <c r="O42" i="4" s="1"/>
  <c r="M37" i="4"/>
  <c r="O37" i="4" s="1"/>
  <c r="H26" i="30"/>
  <c r="F8" i="30" s="1"/>
  <c r="E26" i="30"/>
  <c r="E8" i="30" s="1"/>
  <c r="D26" i="30"/>
  <c r="O52" i="4" l="1"/>
  <c r="F10" i="30"/>
  <c r="E17" i="29" s="1"/>
  <c r="E16" i="29" s="1"/>
  <c r="E11" i="30"/>
  <c r="E10" i="30"/>
  <c r="M23" i="4"/>
  <c r="O23" i="4" s="1"/>
  <c r="F7" i="28"/>
  <c r="E10" i="4" s="1"/>
  <c r="F8" i="28"/>
  <c r="E11" i="4" s="1"/>
  <c r="F9" i="28"/>
  <c r="E12" i="4" s="1"/>
  <c r="F10" i="28"/>
  <c r="E13" i="4" s="1"/>
  <c r="F11" i="28"/>
  <c r="E14" i="4" s="1"/>
  <c r="F12" i="28"/>
  <c r="E15" i="4" s="1"/>
  <c r="F13" i="28"/>
  <c r="E16" i="4" s="1"/>
  <c r="F14" i="28"/>
  <c r="E17" i="4" s="1"/>
  <c r="F15" i="28"/>
  <c r="E18" i="4" s="1"/>
  <c r="F16" i="28"/>
  <c r="E19" i="4" s="1"/>
  <c r="F18" i="28"/>
  <c r="E21" i="4" s="1"/>
  <c r="F19" i="28"/>
  <c r="E22" i="4" s="1"/>
  <c r="F20" i="28"/>
  <c r="E23" i="4" s="1"/>
  <c r="F21" i="28"/>
  <c r="J19" i="28"/>
  <c r="I22" i="4" s="1"/>
  <c r="J20" i="28"/>
  <c r="I23" i="4" s="1"/>
  <c r="J23" i="4" s="1"/>
  <c r="J21" i="28"/>
  <c r="J27" i="28"/>
  <c r="I30" i="4" s="1"/>
  <c r="J30" i="4" s="1"/>
  <c r="N30" i="4" s="1"/>
  <c r="J10" i="28"/>
  <c r="I13" i="4" s="1"/>
  <c r="M11" i="4"/>
  <c r="O11" i="4" s="1"/>
  <c r="M12" i="4"/>
  <c r="O12" i="4" s="1"/>
  <c r="M13" i="4"/>
  <c r="O13" i="4" s="1"/>
  <c r="M14" i="4"/>
  <c r="O14" i="4" s="1"/>
  <c r="M15" i="4"/>
  <c r="O15" i="4" s="1"/>
  <c r="M16" i="4"/>
  <c r="O16" i="4" s="1"/>
  <c r="M17" i="4"/>
  <c r="O17" i="4" s="1"/>
  <c r="M18" i="4"/>
  <c r="O18" i="4" s="1"/>
  <c r="M19" i="4"/>
  <c r="O19" i="4" s="1"/>
  <c r="M20" i="4"/>
  <c r="O20" i="4" s="1"/>
  <c r="M21" i="4"/>
  <c r="O21" i="4" s="1"/>
  <c r="M22" i="4"/>
  <c r="O22" i="4" s="1"/>
  <c r="M24" i="4"/>
  <c r="O24" i="4" s="1"/>
  <c r="M25" i="4"/>
  <c r="O25" i="4" s="1"/>
  <c r="M26" i="4"/>
  <c r="O26" i="4" s="1"/>
  <c r="M27" i="4"/>
  <c r="O27" i="4" s="1"/>
  <c r="M10" i="4"/>
  <c r="O10" i="4" s="1"/>
  <c r="F35" i="28"/>
  <c r="E38" i="4" s="1"/>
  <c r="F38" i="4" s="1"/>
  <c r="F36" i="28"/>
  <c r="F37" i="28"/>
  <c r="F34" i="28"/>
  <c r="E20" i="4"/>
  <c r="I24" i="4" l="1"/>
  <c r="J24" i="4" s="1"/>
  <c r="E24" i="4"/>
  <c r="F24" i="4" s="1"/>
  <c r="P24" i="4" s="1"/>
  <c r="F23" i="4"/>
  <c r="N23" i="4" s="1"/>
  <c r="F20" i="4"/>
  <c r="P20" i="4" s="1"/>
  <c r="P42" i="4"/>
  <c r="E40" i="4"/>
  <c r="F40" i="4" s="1"/>
  <c r="E39" i="4"/>
  <c r="F39" i="4" s="1"/>
  <c r="F10" i="4"/>
  <c r="F15" i="4"/>
  <c r="P15" i="4" s="1"/>
  <c r="J22" i="4"/>
  <c r="F11" i="4"/>
  <c r="E37" i="4"/>
  <c r="F37" i="4" s="1"/>
  <c r="F19" i="4"/>
  <c r="P19" i="4" s="1"/>
  <c r="F21" i="4"/>
  <c r="P21" i="4" s="1"/>
  <c r="F17" i="4"/>
  <c r="P17" i="4" s="1"/>
  <c r="F13" i="4"/>
  <c r="P13" i="4" s="1"/>
  <c r="P26" i="4"/>
  <c r="P25" i="4"/>
  <c r="F18" i="4"/>
  <c r="P18" i="4" s="1"/>
  <c r="F14" i="4"/>
  <c r="P14" i="4" s="1"/>
  <c r="F22" i="4"/>
  <c r="P22" i="4" s="1"/>
  <c r="J13" i="4"/>
  <c r="F16" i="4"/>
  <c r="P16" i="4" s="1"/>
  <c r="F12" i="4"/>
  <c r="P12" i="4" s="1"/>
  <c r="P27" i="4"/>
  <c r="P37" i="4" l="1"/>
  <c r="E52" i="4"/>
  <c r="D6" i="30" s="1"/>
  <c r="P10" i="4"/>
  <c r="P11" i="4"/>
  <c r="P23" i="4"/>
  <c r="P38" i="4"/>
  <c r="P41" i="4"/>
  <c r="P39" i="4"/>
  <c r="P40" i="4"/>
  <c r="P43" i="4"/>
  <c r="N43" i="4"/>
  <c r="N24" i="4"/>
  <c r="N22" i="4"/>
  <c r="N13" i="4"/>
  <c r="N25" i="4"/>
  <c r="J38" i="28"/>
  <c r="I41" i="4" s="1"/>
  <c r="J41" i="4" l="1"/>
  <c r="N41" i="4" s="1"/>
  <c r="I42" i="4"/>
  <c r="J37" i="28"/>
  <c r="I40" i="4" s="1"/>
  <c r="J34" i="28"/>
  <c r="I37" i="4" s="1"/>
  <c r="J37" i="4" s="1"/>
  <c r="J35" i="28"/>
  <c r="I38" i="4" s="1"/>
  <c r="J36" i="28"/>
  <c r="I39" i="4" s="1"/>
  <c r="J39" i="4" l="1"/>
  <c r="N39" i="4" s="1"/>
  <c r="J42" i="4"/>
  <c r="N42" i="4" s="1"/>
  <c r="J40" i="4"/>
  <c r="N40" i="4" s="1"/>
  <c r="J38" i="4"/>
  <c r="N38" i="4" s="1"/>
  <c r="N37" i="4"/>
  <c r="N52" i="4" l="1"/>
  <c r="C52" i="4"/>
  <c r="P52" i="4" s="1"/>
  <c r="I52" i="4" l="1"/>
  <c r="L52" i="4"/>
  <c r="F11" i="30" l="1"/>
  <c r="E13" i="29" s="1"/>
  <c r="E1" i="23"/>
  <c r="A1" i="23"/>
  <c r="A1" i="22"/>
  <c r="B1" i="18"/>
  <c r="A1" i="18"/>
  <c r="C5" i="18" l="1"/>
  <c r="C24" i="18" l="1"/>
  <c r="C23" i="18" l="1"/>
  <c r="G8" i="23" l="1"/>
  <c r="G9" i="23"/>
  <c r="G10" i="23"/>
  <c r="G11" i="23"/>
  <c r="G12" i="23"/>
  <c r="G13" i="23"/>
  <c r="G14" i="23"/>
  <c r="G15" i="23"/>
  <c r="G16" i="23"/>
  <c r="G17" i="23"/>
  <c r="G18" i="23"/>
  <c r="G19" i="23"/>
  <c r="G20" i="23"/>
  <c r="G21" i="23"/>
  <c r="G22" i="23"/>
  <c r="G7" i="23"/>
  <c r="F22" i="23"/>
  <c r="F21" i="23"/>
  <c r="F20" i="23"/>
  <c r="F19" i="23"/>
  <c r="F18" i="23"/>
  <c r="F17" i="23"/>
  <c r="F16" i="23"/>
  <c r="F15" i="23"/>
  <c r="F14" i="23"/>
  <c r="F13" i="23"/>
  <c r="F12" i="23"/>
  <c r="F11" i="23"/>
  <c r="F10" i="23"/>
  <c r="F9" i="23"/>
  <c r="F8" i="23"/>
  <c r="F7" i="23"/>
  <c r="B13" i="18" l="1"/>
  <c r="H17" i="23"/>
  <c r="H20" i="23"/>
  <c r="H21" i="23"/>
  <c r="H13" i="23"/>
  <c r="H9" i="23"/>
  <c r="H12" i="23"/>
  <c r="H16" i="23"/>
  <c r="H19" i="23"/>
  <c r="H8" i="23"/>
  <c r="H15" i="23"/>
  <c r="H11" i="23"/>
  <c r="H22" i="23"/>
  <c r="H18" i="23"/>
  <c r="H14" i="23"/>
  <c r="H10" i="23"/>
  <c r="G23" i="23"/>
  <c r="H7" i="23"/>
  <c r="F23" i="23"/>
  <c r="H23" i="23" l="1"/>
  <c r="B8" i="18"/>
  <c r="E6" i="30" l="1"/>
  <c r="J52" i="4"/>
  <c r="B7" i="18" l="1"/>
  <c r="A7" i="18" l="1"/>
  <c r="A9" i="18"/>
  <c r="C35" i="4" l="1"/>
  <c r="C96" i="4" l="1"/>
  <c r="P35" i="4"/>
  <c r="P96" i="4" l="1"/>
  <c r="B19" i="18" s="1"/>
  <c r="E7" i="30" l="1"/>
  <c r="O35" i="4" l="1"/>
  <c r="O96" i="4" s="1"/>
  <c r="E11" i="29" l="1"/>
  <c r="J8" i="28" l="1"/>
  <c r="I11" i="4" s="1"/>
  <c r="J11" i="4" s="1"/>
  <c r="J18" i="28"/>
  <c r="I21" i="4" s="1"/>
  <c r="J21" i="4" s="1"/>
  <c r="N21" i="4" s="1"/>
  <c r="J29" i="28"/>
  <c r="J14" i="28"/>
  <c r="I17" i="4" s="1"/>
  <c r="J17" i="4" s="1"/>
  <c r="N17" i="4" s="1"/>
  <c r="J16" i="28"/>
  <c r="J9" i="28"/>
  <c r="I12" i="4" s="1"/>
  <c r="J12" i="4" s="1"/>
  <c r="N12" i="4" s="1"/>
  <c r="J28" i="28"/>
  <c r="J15" i="28"/>
  <c r="I18" i="4" s="1"/>
  <c r="J18" i="4" s="1"/>
  <c r="N18" i="4" s="1"/>
  <c r="J17" i="28"/>
  <c r="I20" i="4" s="1"/>
  <c r="J20" i="4" s="1"/>
  <c r="N20" i="4" s="1"/>
  <c r="J12" i="28"/>
  <c r="I15" i="4" s="1"/>
  <c r="J15" i="4" s="1"/>
  <c r="N15" i="4" s="1"/>
  <c r="J7" i="28"/>
  <c r="I10" i="4" s="1"/>
  <c r="J10" i="4" s="1"/>
  <c r="N10" i="4" s="1"/>
  <c r="J31" i="28"/>
  <c r="I34" i="4" s="1"/>
  <c r="J34" i="4" s="1"/>
  <c r="N34" i="4" s="1"/>
  <c r="J11" i="28"/>
  <c r="I14" i="4" s="1"/>
  <c r="J14" i="4" s="1"/>
  <c r="N14" i="4" s="1"/>
  <c r="J13" i="28"/>
  <c r="I16" i="4" s="1"/>
  <c r="J16" i="4" s="1"/>
  <c r="N16" i="4" s="1"/>
  <c r="I19" i="4" l="1"/>
  <c r="J19" i="4" s="1"/>
  <c r="N19" i="4" s="1"/>
  <c r="N11" i="4"/>
  <c r="N26" i="4"/>
  <c r="I31" i="4"/>
  <c r="J31" i="4" s="1"/>
  <c r="N31" i="4" s="1"/>
  <c r="N27" i="4"/>
  <c r="I32" i="4"/>
  <c r="J32" i="4" s="1"/>
  <c r="N32" i="4" s="1"/>
  <c r="N35" i="4" l="1"/>
  <c r="N96" i="4" s="1"/>
  <c r="D11" i="29" l="1"/>
  <c r="E12" i="29" s="1"/>
  <c r="E15" i="29" s="1"/>
  <c r="E26" i="29" s="1"/>
  <c r="B6" i="18"/>
  <c r="B16" i="18" s="1"/>
  <c r="C20" i="18"/>
  <c r="A34" i="18" l="1"/>
  <c r="C22" i="18"/>
  <c r="C21" i="18" s="1"/>
  <c r="B21" i="18" s="1"/>
  <c r="B23" i="18"/>
  <c r="B20" i="18"/>
  <c r="A35" i="18"/>
  <c r="B24" i="18"/>
  <c r="B22" i="18" l="1"/>
  <c r="B25" i="18" l="1"/>
  <c r="B26" i="18" s="1"/>
  <c r="B28" i="18" s="1"/>
  <c r="B29" i="18" l="1"/>
  <c r="B30" i="18" s="1"/>
  <c r="A36" i="18" l="1"/>
</calcChain>
</file>

<file path=xl/comments1.xml><?xml version="1.0" encoding="utf-8"?>
<comments xmlns="http://schemas.openxmlformats.org/spreadsheetml/2006/main">
  <authors>
    <author>Annen, T.</author>
  </authors>
  <commentList>
    <comment ref="A5" authorId="0" shapeId="0">
      <text>
        <r>
          <rPr>
            <b/>
            <sz val="9"/>
            <color indexed="81"/>
            <rFont val="Tahoma"/>
            <family val="2"/>
          </rPr>
          <t>VV_Stand 20.09.18</t>
        </r>
        <r>
          <rPr>
            <sz val="9"/>
            <color indexed="81"/>
            <rFont val="Tahoma"/>
            <family val="2"/>
          </rPr>
          <t xml:space="preserve">
Vorschlag aus TH/MV/ST, Aufnahme eines ergänzenden Satzes: Die Länder können statt der Einkünfte auch die Erlöse zugrunde legen. Begründung: eine Nachweisführung der Einkünfte ist im Einzelfall gerade bei juristischen Personen schwierig, da diese Einkünfte nicht ohne weiteres aus dem Jahresabschluss ermittelt werden können.
Antwort BMEL: Dem Vorschlag kann nicht gefolgt werden. Bei Erlösen und Einkünften handelt es sich um unterschiedeliche Beträge.
Bei juristischen Personen sind "Einkünfte" nach Richtlinie 8.1 Abs. 1 Nr. 1 KStG i.V.m. § 2 Abs. 2 S. 1 EStG der Gewinn. Außerdem ist nicht verständlich, warum ein Problem bei der Nachweisbarkeit bei juristischen Personen besteht. Sie sind verpflichtet, für jeden Betriebsteil gesondert die Gewinnermittlung in der Buchführung anzugeben.</t>
        </r>
      </text>
    </comment>
  </commentList>
</comments>
</file>

<file path=xl/comments2.xml><?xml version="1.0" encoding="utf-8"?>
<comments xmlns="http://schemas.openxmlformats.org/spreadsheetml/2006/main">
  <authors>
    <author>Annen, T.</author>
  </authors>
  <commentList>
    <comment ref="D1" authorId="0" shapeId="0">
      <text>
        <r>
          <rPr>
            <b/>
            <sz val="9"/>
            <color indexed="81"/>
            <rFont val="Tahoma"/>
            <family val="2"/>
          </rPr>
          <t>Annen, T.:</t>
        </r>
        <r>
          <rPr>
            <sz val="9"/>
            <color indexed="81"/>
            <rFont val="Tahoma"/>
            <family val="2"/>
          </rPr>
          <t xml:space="preserve">
AMI, Region MV, Vorjahr
entsprechend
Anlage 2 der Verwaltungsvereinbarung
Kriterien zur Ermittlung von Referenzwerten für die Berechnung des Schadens/bereinigten Betriebsertrages gem. Ziff. 4.2/Ziff. 5. und Anlage 1
1. Marktfrüchte und Stroh
b) Preise für den Basiszeitraum und das Schadjahr sind aus den Marktberichten der Agrarmarktinformationsgesellschaft (AMI) abzuleiten. Als Preise sind Erzeugerpreise (Preis frei Erfasser) ohne USt. in der Ernteperiode heranzuziehen. Bei der Qualität ist in der Regel von mittleren Qualitäten (z.B. B-Weizen) auszugehen. Die zuständigen Behörden können differenzierte Berechnungen für unterschiedliche Qualitäten erstellen. Für höhere Qualitäten muss der Empfänger die Erzeugung dieser Qualitäten in der Vergangenheit durch geeignete Unterlagen nachweisen.
2. Futterbau 
b)  Für den nicht durch Futterzukauf ausgeglichenen Minderertrag sollen Preisinformationen auf Ebene der Kreise und kreisfreien Städte verwendet werden. 
</t>
        </r>
      </text>
    </comment>
    <comment ref="E1" authorId="0" shapeId="0">
      <text>
        <r>
          <rPr>
            <b/>
            <sz val="9"/>
            <color indexed="81"/>
            <rFont val="Tahoma"/>
            <family val="2"/>
          </rPr>
          <t>Annen, T.:</t>
        </r>
        <r>
          <rPr>
            <sz val="9"/>
            <color indexed="81"/>
            <rFont val="Tahoma"/>
            <family val="2"/>
          </rPr>
          <t xml:space="preserve">
Anlage 2 der Verwaltungsvereinbarung
Kriterien zur Ermittlung von Referenzwerten für die Berechnung des Schadens/bereinigten Betriebsertrages gem. Ziff. 4.2/Ziff. 5. und Anlage 1
1. Marktfrüchte und Stroh
a) Für die Bestimmung des Referenzertrages ist der Mittelwert der Erträge der vom Witterungsereignis betroffenen Gebiete heranzuziehen. Zur Bildung des Mittelwertes sind die Werte der betroffenen Landkreise und kreisfreien Städte zu verwenden. Wenn keine Informationen für die Landkreise oder kreisfreien Städteverfügbar sind, sind Landeswerte heranzuziehen. Wenn in den betroffenen Gebieten die Produktionsverhältnisse stark vom Durchschnitt in den Landkreisen oder kreisfreien Städten abweichen, können diese Werte entsprechend korrigiert werden, z.B. unter Berücksichtigung des Anteils benachteiligter Gebiete oder der Bodenpunkte. Kriterien zur Ermittlung von Referenzwerten für die Berechnung des bereinigten Betriebsertrages.
2. Futterbau 
a)  Für die Bestimmung des Referenzertrages ist der Mittelwert der Erträge der vom Witterungsereignis betroffenen Gebiete heranzuziehen.
i)  Für Futtermais sind die Werte der betroffenen Landkreise und kreisfreien Städte zu verwenden.
ii) Regionale Erträge für Grünland und sonstiges Ackerfutter können für eine durchschnittliche Intensität oder differenziert für verschiedene Nutzungsformen ausgewiesen werden. Für das durchschnittliche Intensitätsniveau ist der Ertrag für Grünland und sonstiges Ackerfutter aus den Landeswerten abzuleiten. Starke regionale Unterschiede können durch Auf- und Abschläge auf Basis von Expertenwissen (Beratung, Verwaltung, Versuchsanstalten usw.) ausgeglichen werden. Die regional dominierende Intensität (Schnitthäufigkeit) für Grünland/Ackerfutter ist von den zuständigen Stellen der Länder festzulegen. Alternativ können die Länder auf Basis ihrer Richtwerte differenzierte Ertragshöhen für unterschiedliche Nutzungsformen des Grünlandes/Ackerfutters ableiten. Zur Ermittlung des Ertragsausfalls ist die Aufteilung des Gesamtertrages auf einzelne Schnitte aus den Richtwerten der Landesbehörden bzw. Landwirtschaftskammern abzuleiten. 
iii) Die Bestimmung der Inhaltstoffe des ausgefallenen Ertrages ist erforderlichenfalls auf Basis der Trockensubstanz, Energie- und Eiweißgehalte aus den Richtwerten der Landesbehörden bzw. Landwirtschaftskammern zu erfolgen.
iv)  Im Fall von Futterzukauf ist der Ertrag des betroffenen Produktionsverfahrens (z.B. Silomais bzw. Maissilage, Grassilage, etc.) auf Basis der Zukaufmenge zu kürzen.
</t>
        </r>
      </text>
    </comment>
    <comment ref="F1" authorId="0" shapeId="0">
      <text>
        <r>
          <rPr>
            <b/>
            <sz val="9"/>
            <color indexed="81"/>
            <rFont val="Tahoma"/>
            <family val="2"/>
          </rPr>
          <t>Annen, T.:</t>
        </r>
        <r>
          <rPr>
            <sz val="9"/>
            <color indexed="81"/>
            <rFont val="Tahoma"/>
            <family val="2"/>
          </rPr>
          <t xml:space="preserve">
AMI, Region MV, August 2018
entsprechend
Anlage 2 der Verwaltungsvereinbarung
Kriterien zur Ermittlung von Referenzwerten für die Berechnung des Schadens/bereinigten Betriebsertrages gem. Ziff. 4.2/Ziff. 5. und Anlage 1
1. Marktfrüchte und Stroh
b) Preise für den Basiszeitraum und das Schadjahr sind aus den Marktberichten der Agrarmarktinformationsgesellschaft (AMI) abzuleiten. Als Preise sind Erzeugerpreise (Preis frei Erfasser) ohne USt. in der Ernteperiode heranzuziehen. Bei der Qualität ist in der Regel von mittleren Qualitäten (z.B. B-Weizen) auszugehen. Die zuständigen Behörden können differenzierte Berechnungen für unterschiedliche Qualitäten erstellen. Für höhere Qualitäten muss der Empfänger die Erzeugung dieser Qualitäten in der Vergangenheit durch geeignete Unterlagen nachweisen.
2. Futterbau 
b)  Für den nicht durch Futterzukauf ausgeglichenen Minderertrag sollen Preisinformationen auf Ebene der Kreise und kreisfreien Städte verwendet werden. 
</t>
        </r>
      </text>
    </comment>
    <comment ref="D2" authorId="0" shapeId="0">
      <text>
        <r>
          <rPr>
            <b/>
            <sz val="9"/>
            <color indexed="81"/>
            <rFont val="Tahoma"/>
            <family val="2"/>
          </rPr>
          <t>Annen, T.:</t>
        </r>
        <r>
          <rPr>
            <sz val="9"/>
            <color indexed="81"/>
            <rFont val="Tahoma"/>
            <family val="2"/>
          </rPr>
          <t xml:space="preserve">
https://www.ami-informiert.de/nc/ami-onlinedienste/markt-aktuell-getreide/preisenotierungen/erzeugerpreise.html?kopf=2&amp;pgruppe=101&amp;purg=2%2C&amp;prozessnr=3
MV, Vorjahr bzw. akt. Monat
</t>
        </r>
      </text>
    </comment>
    <comment ref="E2" authorId="0" shapeId="0">
      <text>
        <r>
          <rPr>
            <b/>
            <sz val="9"/>
            <color indexed="81"/>
            <rFont val="Tahoma"/>
            <family val="2"/>
          </rPr>
          <t>Annen, T.:</t>
        </r>
        <r>
          <rPr>
            <sz val="9"/>
            <color indexed="81"/>
            <rFont val="Tahoma"/>
            <family val="2"/>
          </rPr>
          <t xml:space="preserve">
d. Erträge 2013, 15, 17
lt. Stat. Amt</t>
        </r>
      </text>
    </comment>
    <comment ref="G2" authorId="0" shapeId="0">
      <text>
        <r>
          <rPr>
            <b/>
            <sz val="9"/>
            <color indexed="81"/>
            <rFont val="Tahoma"/>
            <family val="2"/>
          </rPr>
          <t>Annen, T.:</t>
        </r>
        <r>
          <rPr>
            <sz val="9"/>
            <color indexed="81"/>
            <rFont val="Tahoma"/>
            <family val="2"/>
          </rPr>
          <t xml:space="preserve">
d. Erträge 2013, 15, 17
lt. Stat. Amt</t>
        </r>
      </text>
    </comment>
    <comment ref="D10" authorId="0" shapeId="0">
      <text>
        <r>
          <rPr>
            <b/>
            <sz val="9"/>
            <color indexed="81"/>
            <rFont val="Tahoma"/>
            <family val="2"/>
          </rPr>
          <t>Annen, T.:</t>
        </r>
        <r>
          <rPr>
            <sz val="9"/>
            <color indexed="81"/>
            <rFont val="Tahoma"/>
            <family val="2"/>
          </rPr>
          <t xml:space="preserve">
Agrarfax
</t>
        </r>
      </text>
    </comment>
    <comment ref="E10" authorId="0" shapeId="0">
      <text>
        <r>
          <rPr>
            <b/>
            <sz val="9"/>
            <color indexed="81"/>
            <rFont val="Tahoma"/>
            <family val="2"/>
          </rPr>
          <t>Annen, T.:</t>
        </r>
        <r>
          <rPr>
            <sz val="9"/>
            <color indexed="81"/>
            <rFont val="Tahoma"/>
            <family val="2"/>
          </rPr>
          <t xml:space="preserve">
d. Erträge 2013, 15, 17
</t>
        </r>
      </text>
    </comment>
    <comment ref="G10" authorId="0" shapeId="0">
      <text>
        <r>
          <rPr>
            <b/>
            <sz val="9"/>
            <color indexed="81"/>
            <rFont val="Tahoma"/>
            <family val="2"/>
          </rPr>
          <t>Annen, T.:</t>
        </r>
        <r>
          <rPr>
            <sz val="9"/>
            <color indexed="81"/>
            <rFont val="Tahoma"/>
            <family val="2"/>
          </rPr>
          <t xml:space="preserve">
d. Erträge 2013, 15, 17
</t>
        </r>
      </text>
    </comment>
    <comment ref="D29" authorId="0" shapeId="0">
      <text>
        <r>
          <rPr>
            <b/>
            <sz val="9"/>
            <color indexed="81"/>
            <rFont val="Tahoma"/>
            <family val="2"/>
          </rPr>
          <t>Annen, T.:</t>
        </r>
        <r>
          <rPr>
            <sz val="9"/>
            <color indexed="81"/>
            <rFont val="Tahoma"/>
            <family val="2"/>
          </rPr>
          <t xml:space="preserve">
Mittelwert aus Preistabellen der Bauernzeitung
</t>
        </r>
      </text>
    </comment>
    <comment ref="E29" authorId="0" shapeId="0">
      <text>
        <r>
          <rPr>
            <b/>
            <sz val="9"/>
            <color indexed="81"/>
            <rFont val="Tahoma"/>
            <family val="2"/>
          </rPr>
          <t>Annen, T.:</t>
        </r>
        <r>
          <rPr>
            <sz val="9"/>
            <color indexed="81"/>
            <rFont val="Tahoma"/>
            <family val="2"/>
          </rPr>
          <t xml:space="preserve">
d. Erträge 2013, 15, 17
</t>
        </r>
      </text>
    </comment>
    <comment ref="F29" authorId="0" shapeId="0">
      <text>
        <r>
          <rPr>
            <b/>
            <sz val="9"/>
            <color indexed="81"/>
            <rFont val="Tahoma"/>
            <family val="2"/>
          </rPr>
          <t>Annen, T.:</t>
        </r>
        <r>
          <rPr>
            <sz val="9"/>
            <color indexed="81"/>
            <rFont val="Tahoma"/>
            <family val="2"/>
          </rPr>
          <t xml:space="preserve">
Bauernzeitung
</t>
        </r>
      </text>
    </comment>
    <comment ref="G29" authorId="0" shapeId="0">
      <text>
        <r>
          <rPr>
            <b/>
            <sz val="9"/>
            <color indexed="81"/>
            <rFont val="Tahoma"/>
            <family val="2"/>
          </rPr>
          <t>Annen, T.:</t>
        </r>
        <r>
          <rPr>
            <sz val="9"/>
            <color indexed="81"/>
            <rFont val="Tahoma"/>
            <family val="2"/>
          </rPr>
          <t xml:space="preserve">
d. Erträge 2013, 15, 17
</t>
        </r>
      </text>
    </comment>
    <comment ref="D30" authorId="0" shapeId="0">
      <text>
        <r>
          <rPr>
            <b/>
            <sz val="9"/>
            <color indexed="81"/>
            <rFont val="Tahoma"/>
            <family val="2"/>
          </rPr>
          <t>Annen, T.:</t>
        </r>
        <r>
          <rPr>
            <sz val="9"/>
            <color indexed="81"/>
            <rFont val="Tahoma"/>
            <family val="2"/>
          </rPr>
          <t xml:space="preserve">
Standardoutput / Ertrag
</t>
        </r>
      </text>
    </comment>
    <comment ref="F30" authorId="0" shapeId="0">
      <text>
        <r>
          <rPr>
            <b/>
            <sz val="9"/>
            <color indexed="81"/>
            <rFont val="Tahoma"/>
            <family val="2"/>
          </rPr>
          <t>Annen, T.:</t>
        </r>
        <r>
          <rPr>
            <sz val="9"/>
            <color indexed="81"/>
            <rFont val="Tahoma"/>
            <family val="2"/>
          </rPr>
          <t xml:space="preserve">
Standardoutput / Ertrag,
berücksichtigt eingesparte Kosten </t>
        </r>
      </text>
    </comment>
  </commentList>
</comments>
</file>

<file path=xl/connections.xml><?xml version="1.0" encoding="utf-8"?>
<connections xmlns="http://schemas.openxmlformats.org/spreadsheetml/2006/main">
  <connection id="1" name="09035645" type="6" refreshedVersion="1" savePassword="1" background="1" saveData="1">
    <textPr prompt="0" fileType="dos" sourceFile="G:\Daten\TB\2001\Oekotb\09035645.csv" decimal="," thousands="." tab="0" semicolon="1">
      <textFields>
        <textField/>
      </textFields>
    </textPr>
  </connection>
  <connection id="2" name="090356451" type="6" refreshedVersion="1" savePassword="1" background="1" saveData="1">
    <textPr prompt="0" fileType="dos" sourceFile="G:\Daten\TB\2001\Oekotb\09035645.csv" decimal="," thousands="." tab="0" semicolon="1">
      <textFields>
        <textField/>
      </textFields>
    </textPr>
  </connection>
  <connection id="3" name="090356452" type="6" refreshedVersion="1" savePassword="1" background="1" saveData="1">
    <textPr prompt="0" fileType="dos" sourceFile="G:\Daten\TB\2001\Oekotb\09035645.csv" decimal="," thousands="." tab="0" semicolon="1">
      <textFields>
        <textField/>
      </textFields>
    </textPr>
  </connection>
  <connection id="4" name="090356453" type="6" refreshedVersion="1" savePassword="1" background="1" saveData="1">
    <textPr prompt="0" fileType="dos" sourceFile="G:\Daten\TB\2001\Oekotb\09035645.csv" decimal="," thousands="." tab="0" semicolon="1">
      <textFields>
        <textField/>
      </textFields>
    </textPr>
  </connection>
  <connection id="5" name="090356454" type="6" refreshedVersion="1" savePassword="1" background="1" saveData="1">
    <textPr prompt="0" fileType="dos" sourceFile="G:\Daten\TB\2001\Oekotb\09035645.csv" decimal="," thousands="." tab="0" semicolon="1">
      <textFields>
        <textField/>
      </textFields>
    </textPr>
  </connection>
  <connection id="6" name="090356455" type="6" refreshedVersion="1" savePassword="1" background="1" saveData="1">
    <textPr prompt="0" fileType="dos" sourceFile="G:\Daten\TB\2001\Oekotb\09035645.csv" decimal="," thousands="." tab="0" semicolon="1">
      <textFields>
        <textField/>
      </textFields>
    </textPr>
  </connection>
  <connection id="7" name="090356456" type="6" refreshedVersion="1" savePassword="1" background="1" saveData="1">
    <textPr prompt="0" fileType="dos" sourceFile="G:\Daten\TB\2001\Oekotb\09035645.csv" decimal="," thousands="." tab="0" semicolon="1">
      <textFields>
        <textField/>
      </textFields>
    </textPr>
  </connection>
  <connection id="8" name="090356457" type="6" refreshedVersion="1" savePassword="1" background="1" saveData="1">
    <textPr prompt="0" fileType="dos" sourceFile="G:\Daten\TB\2001\Oekotb\09035645.csv" decimal="," thousands="." tab="0" semicolon="1">
      <textFields>
        <textField/>
      </textFields>
    </textPr>
  </connection>
  <connection id="9" name="090356458" type="6" refreshedVersion="1" savePassword="1" background="1" saveData="1">
    <textPr prompt="0" fileType="dos" sourceFile="G:\Daten\TB\2001\Oekotb\09035645.csv" decimal="," thousands="." tab="0" semicolon="1">
      <textFields>
        <textField/>
      </textFields>
    </textPr>
  </connection>
  <connection id="10" name="090356459" type="6" refreshedVersion="1" savePassword="1" background="1" saveData="1">
    <textPr prompt="0" fileType="dos" sourceFile="G:\Daten\TB\2001\Oekotb\09035645.csv" decimal="," thousands="." tab="0" semicolon="1">
      <textFields>
        <textField/>
      </textFields>
    </textPr>
  </connection>
  <connection id="11" name="09036298" type="6" refreshedVersion="4" background="1" saveData="1">
    <textPr prompt="0" fileType="dos" sourceFile="09036298.csv" decimal="," thousands="." tab="0" semicolon="1">
      <textFields>
        <textField/>
      </textFields>
    </textPr>
  </connection>
  <connection id="12" name="090362981" type="6" refreshedVersion="4" background="1" saveData="1">
    <textPr prompt="0" fileType="dos" sourceFile="09036298.csv" decimal="," thousands="." tab="0" semicolon="1">
      <textFields>
        <textField/>
      </textFields>
    </textPr>
  </connection>
  <connection id="13" name="0903629810" type="6" refreshedVersion="4" background="1" saveData="1">
    <textPr prompt="0" fileType="dos" sourceFile="09036298.csv" decimal="," thousands="." tab="0" semicolon="1">
      <textFields>
        <textField/>
      </textFields>
    </textPr>
  </connection>
  <connection id="14" name="0903629811" type="6" refreshedVersion="4" background="1" saveData="1">
    <textPr prompt="0" fileType="dos" sourceFile="09036298.csv" decimal="," thousands="." tab="0" semicolon="1">
      <textFields>
        <textField/>
      </textFields>
    </textPr>
  </connection>
  <connection id="15" name="0903629812" type="6" refreshedVersion="4" background="1" saveData="1">
    <textPr prompt="0" fileType="dos" sourceFile="09036298.csv" decimal="," thousands="." tab="0" semicolon="1">
      <textFields>
        <textField/>
      </textFields>
    </textPr>
  </connection>
  <connection id="16" name="0903629813" type="6" refreshedVersion="4" background="1" saveData="1">
    <textPr prompt="0" fileType="dos" sourceFile="09036298.csv" decimal="," thousands="." tab="0" semicolon="1">
      <textFields>
        <textField/>
      </textFields>
    </textPr>
  </connection>
  <connection id="17" name="0903629814" type="6" refreshedVersion="4" background="1" saveData="1">
    <textPr prompt="0" fileType="dos" sourceFile="09036298.csv" decimal="," thousands="." tab="0" semicolon="1">
      <textFields>
        <textField/>
      </textFields>
    </textPr>
  </connection>
  <connection id="18" name="0903629815" type="6" refreshedVersion="4" background="1" saveData="1">
    <textPr prompt="0" fileType="dos" sourceFile="09036298.csv" decimal="," thousands="." tab="0" semicolon="1">
      <textFields>
        <textField/>
      </textFields>
    </textPr>
  </connection>
  <connection id="19" name="0903629816" type="6" refreshedVersion="4" background="1" saveData="1">
    <textPr prompt="0" fileType="dos" sourceFile="09036298.csv" decimal="," thousands="." tab="0" semicolon="1">
      <textFields>
        <textField/>
      </textFields>
    </textPr>
  </connection>
  <connection id="20" name="0903629817" type="6" refreshedVersion="4" background="1" saveData="1">
    <textPr prompt="0" fileType="dos" sourceFile="09036298.csv" decimal="," thousands="." tab="0" semicolon="1">
      <textFields>
        <textField/>
      </textFields>
    </textPr>
  </connection>
  <connection id="21" name="090362982" type="6" refreshedVersion="4" background="1" saveData="1">
    <textPr prompt="0" fileType="dos" sourceFile="09036298.csv" decimal="," thousands="." tab="0" semicolon="1">
      <textFields>
        <textField/>
      </textFields>
    </textPr>
  </connection>
  <connection id="22" name="090362983" type="6" refreshedVersion="4" background="1" saveData="1">
    <textPr prompt="0" fileType="dos" sourceFile="09036298.csv" decimal="," thousands="." tab="0" semicolon="1">
      <textFields>
        <textField/>
      </textFields>
    </textPr>
  </connection>
  <connection id="23" name="090362984" type="6" refreshedVersion="4" background="1" saveData="1">
    <textPr prompt="0" fileType="dos" sourceFile="09036298.csv" decimal="," thousands="." tab="0" semicolon="1">
      <textFields>
        <textField/>
      </textFields>
    </textPr>
  </connection>
  <connection id="24" name="090362985" type="6" refreshedVersion="4" background="1" saveData="1">
    <textPr prompt="0" fileType="dos" sourceFile="09036298.csv" decimal="," thousands="." tab="0" semicolon="1">
      <textFields>
        <textField/>
      </textFields>
    </textPr>
  </connection>
  <connection id="25" name="090362986" type="6" refreshedVersion="4" background="1" saveData="1">
    <textPr prompt="0" fileType="dos" sourceFile="09036298.csv" decimal="," thousands="." tab="0" semicolon="1">
      <textFields>
        <textField/>
      </textFields>
    </textPr>
  </connection>
  <connection id="26" name="090362987" type="6" refreshedVersion="4" background="1" saveData="1">
    <textPr prompt="0" fileType="dos" sourceFile="09036298.csv" decimal="," thousands="." tab="0" semicolon="1">
      <textFields>
        <textField/>
      </textFields>
    </textPr>
  </connection>
  <connection id="27" name="090362988" type="6" refreshedVersion="4" background="1" saveData="1">
    <textPr prompt="0" fileType="dos" sourceFile="09036298.csv" decimal="," thousands="." tab="0" semicolon="1">
      <textFields>
        <textField/>
      </textFields>
    </textPr>
  </connection>
  <connection id="28" name="090362989" type="6" refreshedVersion="4" background="1" saveData="1">
    <textPr prompt="0" fileType="dos" sourceFile="09036298.csv" decimal="," thousands="." tab="0" semicolon="1">
      <textFields>
        <textField/>
      </textFields>
    </textPr>
  </connection>
  <connection id="29" name="10037700" type="6" refreshedVersion="1" savePassword="1" background="1" saveData="1">
    <textPr prompt="0" fileType="dos" sourceFile="10037700.CSV" decimal="," thousands="." tab="0" semicolon="1">
      <textFields>
        <textField/>
      </textFields>
    </textPr>
  </connection>
  <connection id="30" name="100377001" type="6" refreshedVersion="1" savePassword="1" background="1" saveData="1">
    <textPr prompt="0" fileType="dos" sourceFile="10037700.CSV" decimal="," thousands="." tab="0" semicolon="1">
      <textFields>
        <textField/>
      </textFields>
    </textPr>
  </connection>
  <connection id="31" name="100377002" type="6" refreshedVersion="1" savePassword="1" background="1" saveData="1">
    <textPr prompt="0" fileType="dos" sourceFile="10037700.CSV" decimal="," thousands="." tab="0" semicolon="1">
      <textFields>
        <textField/>
      </textFields>
    </textPr>
  </connection>
  <connection id="32" name="10037701" type="6" refreshedVersion="1" savePassword="1" background="1" saveData="1">
    <textPr prompt="0" fileType="dos" sourceFile="10037701.CSV" decimal="," thousands="." tab="0" semicolon="1">
      <textFields>
        <textField/>
      </textFields>
    </textPr>
  </connection>
  <connection id="33" name="10037702" type="6" refreshedVersion="1" savePassword="1" background="1" saveData="1">
    <textPr prompt="0" fileType="dos" sourceFile="10037702.CSV" decimal="," thousands="." tab="0" semicolon="1">
      <textFields>
        <textField/>
      </textFields>
    </textPr>
  </connection>
  <connection id="34" name="100377021" type="6" refreshedVersion="1" savePassword="1" background="1" saveData="1">
    <textPr prompt="0" fileType="dos" sourceFile="10037702.CSV" decimal="," thousands="." tab="0" semicolon="1">
      <textFields>
        <textField/>
      </textFields>
    </textPr>
  </connection>
  <connection id="35" name="100377022" type="6" refreshedVersion="1" savePassword="1" background="1" saveData="1">
    <textPr prompt="0" fileType="dos" sourceFile="10037702.CSV" decimal="," thousands="." tab="0" semicolon="1">
      <textFields>
        <textField/>
      </textFields>
    </textPr>
  </connection>
  <connection id="36" name="12332906" type="6" refreshedVersion="1" savePassword="1" background="1" saveData="1">
    <textPr prompt="0" fileType="dos" sourceFile="G:\Daten\TB\2001\Oekotb\12332906.csv" decimal="," thousands="." tab="0" semicolon="1">
      <textFields>
        <textField/>
      </textFields>
    </textPr>
  </connection>
  <connection id="37" name="123329061" type="6" refreshedVersion="1" savePassword="1" background="1" saveData="1">
    <textPr prompt="0" fileType="dos" sourceFile="G:\Daten\TB\2001\Oekotb\12332906.csv" decimal="," thousands="." tab="0" semicolon="1">
      <textFields>
        <textField/>
      </textFields>
    </textPr>
  </connection>
  <connection id="38" name="123329062" type="6" refreshedVersion="1" savePassword="1" background="1" saveData="1">
    <textPr prompt="0" fileType="dos" sourceFile="G:\Daten\TB\2001\Oekotb\12332906.csv" decimal="," thousands="." tab="0" semicolon="1">
      <textFields>
        <textField/>
      </textFields>
    </textPr>
  </connection>
  <connection id="39" name="123329063" type="6" refreshedVersion="1" savePassword="1" background="1" saveData="1">
    <textPr prompt="0" fileType="dos" sourceFile="G:\Daten\TB\2001\Oekotb\12332906.csv" decimal="," thousands="." tab="0" semicolon="1">
      <textFields>
        <textField/>
      </textFields>
    </textPr>
  </connection>
  <connection id="40" name="123329064" type="6" refreshedVersion="1" savePassword="1" background="1" saveData="1">
    <textPr prompt="0" fileType="dos" sourceFile="G:\Daten\TB\2001\Oekotb\12332906.csv" decimal="," thousands="." tab="0" semicolon="1">
      <textFields>
        <textField/>
      </textFields>
    </textPr>
  </connection>
  <connection id="41" name="51032623" type="6" refreshedVersion="1" savePassword="1" background="1" saveData="1">
    <textPr prompt="0" fileType="dos" sourceFile="G:\Daten\TB\2001\Oekotb\51032623.csv" decimal="," thousands="." tab="0" semicolon="1">
      <textFields>
        <textField/>
      </textFields>
    </textPr>
  </connection>
  <connection id="42" name="510326231" type="6" refreshedVersion="1" savePassword="1" background="1" saveData="1">
    <textPr prompt="0" fileType="dos" sourceFile="G:\Daten\TB\2001\Oekotb\51032623.csv" decimal="," thousands="." tab="0" semicolon="1">
      <textFields>
        <textField/>
      </textFields>
    </textPr>
  </connection>
  <connection id="43" name="510326232" type="6" refreshedVersion="1" savePassword="1" background="1" saveData="1">
    <textPr prompt="0" fileType="dos" sourceFile="G:\Daten\TB\2001\Oekotb\51032623.csv" decimal="," thousands="." tab="0" semicolon="1">
      <textFields>
        <textField/>
      </textFields>
    </textPr>
  </connection>
  <connection id="44" name="510326233" type="6" refreshedVersion="1" savePassword="1" background="1" saveData="1">
    <textPr prompt="0" fileType="dos" sourceFile="G:\Daten\TB\2001\Oekotb\51032623.csv" decimal="," thousands="." tab="0" semicolon="1">
      <textFields>
        <textField/>
      </textFields>
    </textPr>
  </connection>
  <connection id="45" name="510326234" type="6" refreshedVersion="1" savePassword="1" background="1" saveData="1">
    <textPr prompt="0" fileType="dos" sourceFile="G:\Daten\TB\2001\Oekotb\51032623.csv" decimal="," thousands="." tab="0" semicolon="1">
      <textFields>
        <textField/>
      </textFields>
    </textPr>
  </connection>
  <connection id="46" name="51432199" type="6" refreshedVersion="1" savePassword="1" background="1" saveData="1">
    <textPr prompt="0" fileType="dos" sourceFile="G:\Daten\TB\2001\Oekotb\51432199.csv" decimal="," thousands="." tab="0" semicolon="1">
      <textFields>
        <textField/>
      </textFields>
    </textPr>
  </connection>
  <connection id="47" name="514321991" type="6" refreshedVersion="1" savePassword="1" background="1" saveData="1">
    <textPr prompt="0" fileType="dos" sourceFile="G:\Daten\TB\2001\Oekotb\51432199.csv" decimal="," thousands="." tab="0" semicolon="1">
      <textFields>
        <textField/>
      </textFields>
    </textPr>
  </connection>
  <connection id="48" name="514321992" type="6" refreshedVersion="1" savePassword="1" background="1" saveData="1">
    <textPr prompt="0" fileType="dos" sourceFile="G:\Daten\TB\2001\Oekotb\51432199.csv" decimal="," thousands="." tab="0" semicolon="1">
      <textFields>
        <textField/>
      </textFields>
    </textPr>
  </connection>
  <connection id="49" name="514321993" type="6" refreshedVersion="1" savePassword="1" background="1" saveData="1">
    <textPr prompt="0" fileType="dos" sourceFile="G:\Daten\TB\2001\Oekotb\51432199.csv" decimal="," thousands="." tab="0" semicolon="1">
      <textFields>
        <textField/>
      </textFields>
    </textPr>
  </connection>
  <connection id="50" name="514321994" type="6" refreshedVersion="1" savePassword="1" background="1" saveData="1">
    <textPr prompt="0" fileType="dos" sourceFile="G:\Daten\TB\2001\Oekotb\51432199.csv" decimal="," thousands="." tab="0" semicolon="1">
      <textFields>
        <textField/>
      </textFields>
    </textPr>
  </connection>
  <connection id="51" name="51610209" type="6" refreshedVersion="4" background="1" saveData="1">
    <textPr prompt="0" fileType="dos" sourceFile="51610209.csv" decimal="," thousands="." tab="0" semicolon="1">
      <textFields>
        <textField/>
      </textFields>
    </textPr>
  </connection>
  <connection id="52" name="51834076" type="6" refreshedVersion="1" savePassword="1" background="1" saveData="1">
    <textPr prompt="0" fileType="dos" sourceFile="G:\Daten\TB\2001\Oekotb\51834076.csv" decimal="," thousands="." tab="0" semicolon="1">
      <textFields>
        <textField/>
      </textFields>
    </textPr>
  </connection>
  <connection id="53" name="518340761" type="6" refreshedVersion="1" savePassword="1" background="1" saveData="1">
    <textPr prompt="0" fileType="dos" sourceFile="G:\Daten\TB\2001\Oekotb\51834076.csv" decimal="," thousands="." tab="0" semicolon="1">
      <textFields>
        <textField/>
      </textFields>
    </textPr>
  </connection>
  <connection id="54" name="518340762" type="6" refreshedVersion="1" savePassword="1" background="1" saveData="1">
    <textPr prompt="0" fileType="dos" sourceFile="G:\Daten\TB\2001\Oekotb\51834076.csv" decimal="," thousands="." tab="0" semicolon="1">
      <textFields>
        <textField/>
      </textFields>
    </textPr>
  </connection>
  <connection id="55" name="518340763" type="6" refreshedVersion="1" savePassword="1" background="1" saveData="1">
    <textPr prompt="0" fileType="dos" sourceFile="G:\Daten\TB\2001\Oekotb\51834076.csv" decimal="," thousands="." tab="0" semicolon="1">
      <textFields>
        <textField/>
      </textFields>
    </textPr>
  </connection>
  <connection id="56" name="518340764" type="6" refreshedVersion="1" savePassword="1" background="1" saveData="1">
    <textPr prompt="0" fileType="dos" sourceFile="G:\Daten\TB\2001\Oekotb\51834076.csv" decimal="," thousands="." tab="0" semicolon="1">
      <textFields>
        <textField/>
      </textFields>
    </textPr>
  </connection>
  <connection id="57" name="52037355" type="6" refreshedVersion="4" background="1" saveData="1">
    <textPr prompt="0" fileType="dos" sourceFile="52037355.csv" decimal="," thousands="." tab="0" semicolon="1">
      <textFields>
        <textField/>
      </textFields>
    </textPr>
  </connection>
  <connection id="58" name="52110082" type="6" refreshedVersion="0" background="1">
    <textPr prompt="0" sourceFile="52110082.csv" decimal="," thousands=".">
      <textFields>
        <textField/>
      </textFields>
    </textPr>
  </connection>
  <connection id="59" name="521100821" type="6" refreshedVersion="0" background="1">
    <textPr prompt="0" sourceFile="52110082.csv" decimal="," thousands=".">
      <textFields>
        <textField/>
      </textFields>
    </textPr>
  </connection>
  <connection id="60" name="521100822" type="6" refreshedVersion="0" background="1">
    <textPr prompt="0" sourceFile="52110082.csv" decimal="," thousands=".">
      <textFields>
        <textField/>
      </textFields>
    </textPr>
  </connection>
  <connection id="61" name="53233157" type="6" refreshedVersion="1" savePassword="1" background="1" saveData="1">
    <textPr prompt="0" fileType="dos" sourceFile="G:\Daten\TB\2001\Oekotb\53233157.csv" decimal="," thousands="." tab="0" semicolon="1">
      <textFields>
        <textField/>
      </textFields>
    </textPr>
  </connection>
  <connection id="62" name="532331571" type="6" refreshedVersion="1" savePassword="1" background="1" saveData="1">
    <textPr prompt="0" fileType="dos" sourceFile="G:\Daten\TB\2001\Oekotb\53233157.csv" decimal="," thousands="." tab="0" semicolon="1">
      <textFields>
        <textField/>
      </textFields>
    </textPr>
  </connection>
  <connection id="63" name="532331572" type="6" refreshedVersion="1" savePassword="1" background="1" saveData="1">
    <textPr prompt="0" fileType="dos" sourceFile="G:\Daten\TB\2001\Oekotb\53233157.csv" decimal="," thousands="." tab="0" semicolon="1">
      <textFields>
        <textField/>
      </textFields>
    </textPr>
  </connection>
  <connection id="64" name="532331573" type="6" refreshedVersion="1" savePassword="1" background="1" saveData="1">
    <textPr prompt="0" fileType="dos" sourceFile="G:\Daten\TB\2001\Oekotb\53233157.csv" decimal="," thousands="." tab="0" semicolon="1">
      <textFields>
        <textField/>
      </textFields>
    </textPr>
  </connection>
  <connection id="65" name="532331574" type="6" refreshedVersion="1" savePassword="1" background="1" saveData="1">
    <textPr prompt="0" fileType="dos" sourceFile="G:\Daten\TB\2001\Oekotb\53233157.csv" decimal="," thousands="." tab="0" semicolon="1">
      <textFields>
        <textField/>
      </textFields>
    </textPr>
  </connection>
  <connection id="66" name="53432334" type="6" refreshedVersion="1" savePassword="1" background="1" saveData="1">
    <textPr prompt="0" fileType="dos" sourceFile="G:\Daten\TB\2001\Oekotb\53432334.csv" decimal="," thousands="." tab="0" semicolon="1">
      <textFields>
        <textField/>
      </textFields>
    </textPr>
  </connection>
  <connection id="67" name="534323341" type="6" refreshedVersion="1" savePassword="1" background="1" saveData="1">
    <textPr prompt="0" fileType="dos" sourceFile="G:\Daten\TB\2001\Oekotb\53432334.csv" decimal="," thousands="." tab="0" semicolon="1">
      <textFields>
        <textField/>
      </textFields>
    </textPr>
  </connection>
  <connection id="68" name="534323342" type="6" refreshedVersion="1" savePassword="1" background="1" saveData="1">
    <textPr prompt="0" fileType="dos" sourceFile="G:\Daten\TB\2001\Oekotb\53432334.csv" decimal="," thousands="." tab="0" semicolon="1">
      <textFields>
        <textField/>
      </textFields>
    </textPr>
  </connection>
  <connection id="69" name="534323343" type="6" refreshedVersion="1" savePassword="1" background="1" saveData="1">
    <textPr prompt="0" fileType="dos" sourceFile="G:\Daten\TB\2001\Oekotb\53432334.csv" decimal="," thousands="." tab="0" semicolon="1">
      <textFields>
        <textField/>
      </textFields>
    </textPr>
  </connection>
  <connection id="70" name="534323344" type="6" refreshedVersion="1" savePassword="1" background="1" saveData="1">
    <textPr prompt="0" fileType="dos" sourceFile="G:\Daten\TB\2001\Oekotb\53432334.csv" decimal="," thousands="." tab="0" semicolon="1">
      <textFields>
        <textField/>
      </textFields>
    </textPr>
  </connection>
  <connection id="71" name="53432573" type="6" refreshedVersion="1" savePassword="1" background="1" saveData="1">
    <textPr prompt="0" fileType="dos" sourceFile="G:\Daten\TB\2001\Oekotb\53432573.csv" decimal="," thousands="." tab="0" semicolon="1">
      <textFields>
        <textField/>
      </textFields>
    </textPr>
  </connection>
  <connection id="72" name="534325731" type="6" refreshedVersion="1" savePassword="1" background="1" saveData="1">
    <textPr prompt="0" fileType="dos" sourceFile="G:\Daten\TB\2001\Oekotb\53432573.csv" decimal="," thousands="." tab="0" semicolon="1">
      <textFields>
        <textField/>
      </textFields>
    </textPr>
  </connection>
  <connection id="73" name="534325732" type="6" refreshedVersion="1" savePassword="1" background="1" saveData="1">
    <textPr prompt="0" fileType="dos" sourceFile="G:\Daten\TB\2001\Oekotb\53432573.csv" decimal="," thousands="." tab="0" semicolon="1">
      <textFields>
        <textField/>
      </textFields>
    </textPr>
  </connection>
  <connection id="74" name="534325733" type="6" refreshedVersion="1" savePassword="1" background="1" saveData="1">
    <textPr prompt="0" fileType="dos" sourceFile="G:\Daten\TB\2001\Oekotb\53432573.csv" decimal="," thousands="." tab="0" semicolon="1">
      <textFields>
        <textField/>
      </textFields>
    </textPr>
  </connection>
  <connection id="75" name="534325734" type="6" refreshedVersion="1" savePassword="1" background="1" saveData="1">
    <textPr prompt="0" fileType="dos" sourceFile="G:\Daten\TB\2001\Oekotb\53432573.csv" decimal="," thousands="." tab="0" semicolon="1">
      <textFields>
        <textField/>
      </textFields>
    </textPr>
  </connection>
  <connection id="76" name="ISDE" type="6" refreshedVersion="1" savePassword="1" background="1" saveData="1">
    <textPr prompt="0" fileType="dos" sourceFile="G:\Daten\TB\2001\Oekotb\ISDE.CSV" decimal="," thousands="." tab="0" semicolon="1">
      <textFields>
        <textField/>
      </textFields>
    </textPr>
  </connection>
  <connection id="77" name="ISDE1" type="6" refreshedVersion="1" savePassword="1" background="1" saveData="1">
    <textPr prompt="0" fileType="dos" sourceFile="G:\Daten\TB\2001\Oekotb\ISDE.CSV" decimal="," thousands="." tab="0" semicolon="1">
      <textFields>
        <textField/>
      </textFields>
    </textPr>
  </connection>
  <connection id="78" name="ISDE2" type="6" refreshedVersion="1" savePassword="1" background="1" saveData="1">
    <textPr prompt="0" fileType="dos" sourceFile="G:\Daten\TB\2001\Oekotb\ISDE.CSV" decimal="," thousands="." tab="0" semicolon="1">
      <textFields>
        <textField/>
      </textFields>
    </textPr>
  </connection>
  <connection id="79" name="ISDE3" type="6" refreshedVersion="1" savePassword="1" background="1" saveData="1">
    <textPr prompt="0" fileType="dos" sourceFile="G:\Daten\TB\2001\Oekotb\ISDE.CSV" decimal="," thousands="." tab="0" semicolon="1">
      <textFields>
        <textField/>
      </textFields>
    </textPr>
  </connection>
  <connection id="80" name="ISDE4" type="6" refreshedVersion="1" savePassword="1" background="1" saveData="1">
    <textPr prompt="0" fileType="dos" sourceFile="G:\Daten\TB\2001\Oekotb\ISDE.CSV" decimal="," thousands="." tab="0" semicolon="1">
      <textFields>
        <textField/>
      </textFields>
    </textPr>
  </connection>
  <connection id="81" name="Kopie (2) von MVP_2" type="6" refreshedVersion="1" savePassword="1" background="1" saveData="1">
    <textPr prompt="0" fileType="dos" sourceFile="G:\Daten\TB\2001\Oekotb\Kopie (2) von MVP_2.CSV" decimal="," thousands="." tab="0" semicolon="1">
      <textFields>
        <textField/>
      </textFields>
    </textPr>
  </connection>
  <connection id="82" name="Kopie (2) von MVP_21" type="6" refreshedVersion="1" savePassword="1" background="1" saveData="1">
    <textPr prompt="0" fileType="dos" sourceFile="G:\Daten\TB\2001\Oekotb\Kopie (2) von MVP_2.CSV" decimal="," thousands="." tab="0" semicolon="1">
      <textFields>
        <textField/>
      </textFields>
    </textPr>
  </connection>
  <connection id="83" name="Kopie (2) von MVP_22" type="6" refreshedVersion="1" savePassword="1" background="1" saveData="1">
    <textPr prompt="0" fileType="dos" sourceFile="G:\Daten\TB\2001\Oekotb\Kopie (2) von MVP_2.CSV" decimal="," thousands="." tab="0" semicolon="1">
      <textFields>
        <textField/>
      </textFields>
    </textPr>
  </connection>
  <connection id="84" name="Kopie (2) von MVP_23" type="6" refreshedVersion="1" savePassword="1" background="1" saveData="1">
    <textPr prompt="0" fileType="dos" sourceFile="G:\Daten\TB\2001\Oekotb\Kopie (2) von MVP_2.CSV" decimal="," thousands="." tab="0" semicolon="1">
      <textFields>
        <textField/>
      </textFields>
    </textPr>
  </connection>
  <connection id="85" name="Kopie (2) von MVP_24" type="6" refreshedVersion="1" savePassword="1" background="1" saveData="1">
    <textPr prompt="0" fileType="dos" sourceFile="G:\Daten\TB\2001\Oekotb\Kopie (2) von MVP_2.CSV" decimal="," thousands="." tab="0" semicolon="1">
      <textFields>
        <textField/>
      </textFields>
    </textPr>
  </connection>
  <connection id="86" name="Kopie (3) von MVP_2" type="6" refreshedVersion="1" savePassword="1" background="1" saveData="1">
    <textPr prompt="0" fileType="dos" sourceFile="G:\Daten\TB\2001\Oekotb\Kopie (3) von MVP_2.CSV" decimal="," thousands="." tab="0" semicolon="1">
      <textFields>
        <textField/>
      </textFields>
    </textPr>
  </connection>
  <connection id="87" name="Kopie (3) von MVP_21" type="6" refreshedVersion="1" savePassword="1" background="1" saveData="1">
    <textPr prompt="0" fileType="dos" sourceFile="G:\Daten\TB\2001\Oekotb\Kopie (3) von MVP_2.CSV" decimal="," thousands="." tab="0" semicolon="1">
      <textFields>
        <textField/>
      </textFields>
    </textPr>
  </connection>
  <connection id="88" name="Kopie (3) von MVP_22" type="6" refreshedVersion="1" savePassword="1" background="1" saveData="1">
    <textPr prompt="0" fileType="dos" sourceFile="G:\Daten\TB\2001\Oekotb\Kopie (3) von MVP_2.CSV" decimal="," thousands="." tab="0" semicolon="1">
      <textFields>
        <textField/>
      </textFields>
    </textPr>
  </connection>
  <connection id="89" name="Kopie (3) von MVP_23" type="6" refreshedVersion="1" savePassword="1" background="1" saveData="1">
    <textPr prompt="0" fileType="dos" sourceFile="G:\Daten\TB\2001\Oekotb\Kopie (3) von MVP_2.CSV" decimal="," thousands="." tab="0" semicolon="1">
      <textFields>
        <textField/>
      </textFields>
    </textPr>
  </connection>
  <connection id="90" name="Kopie (3) von MVP_24" type="6" refreshedVersion="1" savePassword="1" background="1" saveData="1">
    <textPr prompt="0" fileType="dos" sourceFile="G:\Daten\TB\2001\Oekotb\Kopie (3) von MVP_2.CSV" decimal="," thousands="." tab="0" semicolon="1">
      <textFields>
        <textField/>
      </textFields>
    </textPr>
  </connection>
  <connection id="91" name="Kopie (4) von MVP_2" type="6" refreshedVersion="1" savePassword="1" background="1" saveData="1">
    <textPr prompt="0" fileType="dos" sourceFile="G:\Daten\TB\2001\Oekotb\Kopie (4) von MVP_2.CSV" decimal="," thousands="." tab="0" semicolon="1">
      <textFields>
        <textField/>
      </textFields>
    </textPr>
  </connection>
  <connection id="92" name="Kopie (4) von MVP_21" type="6" refreshedVersion="1" savePassword="1" background="1" saveData="1">
    <textPr prompt="0" fileType="dos" sourceFile="G:\Daten\TB\2001\Oekotb\Kopie (4) von MVP_2.CSV" decimal="," thousands="." tab="0" semicolon="1">
      <textFields>
        <textField/>
      </textFields>
    </textPr>
  </connection>
  <connection id="93" name="Kopie (4) von MVP_22" type="6" refreshedVersion="1" savePassword="1" background="1" saveData="1">
    <textPr prompt="0" fileType="dos" sourceFile="G:\Daten\TB\2001\Oekotb\Kopie (4) von MVP_2.CSV" decimal="," thousands="." tab="0" semicolon="1">
      <textFields>
        <textField/>
      </textFields>
    </textPr>
  </connection>
  <connection id="94" name="Kopie (4) von MVP_23" type="6" refreshedVersion="1" savePassword="1" background="1" saveData="1">
    <textPr prompt="0" fileType="dos" sourceFile="G:\Daten\TB\2001\Oekotb\Kopie (4) von MVP_2.CSV" decimal="," thousands="." tab="0" semicolon="1">
      <textFields>
        <textField/>
      </textFields>
    </textPr>
  </connection>
  <connection id="95" name="Kopie (4) von MVP_24" type="6" refreshedVersion="1" savePassword="1" background="1" saveData="1">
    <textPr prompt="0" fileType="dos" sourceFile="G:\Daten\TB\2001\Oekotb\Kopie (4) von MVP_2.CSV" decimal="," thousands="." tab="0" semicolon="1">
      <textFields>
        <textField/>
      </textFields>
    </textPr>
  </connection>
  <connection id="96" name="Kopie (5) von MVP_2" type="6" refreshedVersion="1" savePassword="1" background="1" saveData="1">
    <textPr prompt="0" fileType="dos" sourceFile="G:\Daten\TB\2001\Oekotb\Kopie (5) von MVP_2.CSV" decimal="," thousands="." tab="0" semicolon="1">
      <textFields>
        <textField/>
      </textFields>
    </textPr>
  </connection>
  <connection id="97" name="Kopie (5) von MVP_21" type="6" refreshedVersion="1" savePassword="1" background="1" saveData="1">
    <textPr prompt="0" fileType="dos" sourceFile="G:\Daten\TB\2001\Oekotb\Kopie (5) von MVP_2.CSV" decimal="," thousands="." tab="0" semicolon="1">
      <textFields>
        <textField/>
      </textFields>
    </textPr>
  </connection>
  <connection id="98" name="Kopie (5) von MVP_22" type="6" refreshedVersion="1" savePassword="1" background="1" saveData="1">
    <textPr prompt="0" fileType="dos" sourceFile="G:\Daten\TB\2001\Oekotb\Kopie (5) von MVP_2.CSV" decimal="," thousands="." tab="0" semicolon="1">
      <textFields>
        <textField/>
      </textFields>
    </textPr>
  </connection>
  <connection id="99" name="Kopie (5) von MVP_23" type="6" refreshedVersion="1" savePassword="1" background="1" saveData="1">
    <textPr prompt="0" fileType="dos" sourceFile="G:\Daten\TB\2001\Oekotb\Kopie (5) von MVP_2.CSV" decimal="," thousands="." tab="0" semicolon="1">
      <textFields>
        <textField/>
      </textFields>
    </textPr>
  </connection>
  <connection id="100" name="Kopie (5) von MVP_24" type="6" refreshedVersion="1" savePassword="1" background="1" saveData="1">
    <textPr prompt="0" fileType="dos" sourceFile="G:\Daten\TB\2001\Oekotb\Kopie (5) von MVP_2.CSV" decimal="," thousands="." tab="0" semicolon="1">
      <textFields>
        <textField/>
      </textFields>
    </textPr>
  </connection>
  <connection id="101" name="Kopie von MVP_2" type="6" refreshedVersion="1" savePassword="1" background="1" saveData="1">
    <textPr prompt="0" fileType="dos" sourceFile="G:\Daten\TB\2001\Oekotb\Kopie von MVP_2.CSV" decimal="," thousands="." tab="0" semicolon="1">
      <textFields>
        <textField/>
      </textFields>
    </textPr>
  </connection>
  <connection id="102" name="Kopie von MVP_21" type="6" refreshedVersion="1" savePassword="1" background="1" saveData="1">
    <textPr prompt="0" fileType="dos" sourceFile="G:\Daten\TB\2001\Oekotb\Kopie von MVP_2.CSV" decimal="," thousands="." tab="0" semicolon="1">
      <textFields>
        <textField/>
      </textFields>
    </textPr>
  </connection>
  <connection id="103" name="Kopie von MVP_22" type="6" refreshedVersion="1" savePassword="1" background="1" saveData="1">
    <textPr prompt="0" fileType="dos" sourceFile="G:\Daten\TB\2001\Oekotb\Kopie von MVP_2.CSV" decimal="," thousands="." tab="0" semicolon="1">
      <textFields>
        <textField/>
      </textFields>
    </textPr>
  </connection>
  <connection id="104" name="Kopie von MVP_23" type="6" refreshedVersion="1" savePassword="1" background="1" saveData="1">
    <textPr prompt="0" fileType="dos" sourceFile="G:\Daten\TB\2001\Oekotb\Kopie von MVP_2.CSV" decimal="," thousands="." tab="0" semicolon="1">
      <textFields>
        <textField/>
      </textFields>
    </textPr>
  </connection>
  <connection id="105" name="Kopie von MVP_24" type="6" refreshedVersion="1" savePassword="1" background="1" saveData="1">
    <textPr prompt="0" fileType="dos" sourceFile="G:\Daten\TB\2001\Oekotb\Kopie von MVP_2.CSV" decimal="," thousands="." tab="0" semicolon="1">
      <textFields>
        <textField/>
      </textFields>
    </textPr>
  </connection>
  <connection id="106" name="MVP_2" type="6" refreshedVersion="1" savePassword="1" background="1" saveData="1">
    <textPr prompt="0" fileType="dos" sourceFile="G:\Daten\TB\2001\Oekotb\MVP_2.CSV" decimal="," thousands="." tab="0" semicolon="1">
      <textFields>
        <textField/>
      </textFields>
    </textPr>
  </connection>
  <connection id="107" name="VODO" type="6" refreshedVersion="1" savePassword="1" background="1" saveData="1">
    <textPr prompt="0" fileType="dos" sourceFile="G:\Daten\TB\2001\Oekotb\VODO.CSV" decimal="," thousands="." tab="0" semicolon="1">
      <textFields>
        <textField/>
      </textFields>
    </textPr>
  </connection>
  <connection id="108" name="VODO1" type="6" refreshedVersion="1" savePassword="1" background="1" saveData="1">
    <textPr prompt="0" fileType="dos" sourceFile="G:\Daten\TB\2001\Oekotb\VODO.CSV" decimal="," thousands="." tab="0" semicolon="1">
      <textFields>
        <textField/>
      </textFields>
    </textPr>
  </connection>
  <connection id="109" name="VODO2" type="6" refreshedVersion="1" savePassword="1" background="1" saveData="1">
    <textPr prompt="0" fileType="dos" sourceFile="G:\Daten\TB\2001\Oekotb\VODO.CSV" decimal="," thousands="." tab="0" semicolon="1">
      <textFields>
        <textField/>
      </textFields>
    </textPr>
  </connection>
  <connection id="110" name="VODO3" type="6" refreshedVersion="1" background="1" saveData="1">
    <textPr prompt="0" fileType="dos" sourceFile="G:\Daten\TB\2001\Oekotb\VODO.CSV" decimal="," thousands="." tab="0" semicolon="1">
      <textFields>
        <textField/>
      </textFields>
    </textPr>
  </connection>
  <connection id="111" name="xy1997" type="6" refreshedVersion="1" savePassword="1" background="1" saveData="1">
    <textPr prompt="0" fileType="dos" sourceFile="xy1997.csv" decimal="," thousands="." tab="0" semicolon="1">
      <textFields>
        <textField/>
      </textFields>
    </textPr>
  </connection>
  <connection id="112" name="xy19971" type="6" refreshedVersion="1" savePassword="1" background="1" saveData="1">
    <textPr prompt="0" fileType="dos" sourceFile="xy1997.csv" decimal="," thousands="." tab="0" semicolon="1">
      <textFields>
        <textField/>
      </textFields>
    </textPr>
  </connection>
  <connection id="113" name="xy1998" type="6" refreshedVersion="1" savePassword="1" background="1" saveData="1">
    <textPr prompt="0" fileType="dos" sourceFile="xy1998.csv" decimal="," thousands="." tab="0" semicolon="1">
      <textFields>
        <textField/>
      </textFields>
    </textPr>
  </connection>
  <connection id="114" name="xy19981" type="6" refreshedVersion="1" savePassword="1" background="1" saveData="1">
    <textPr prompt="0" fileType="dos" sourceFile="xy1998.csv" decimal="," thousands="." tab="0" semicolon="1">
      <textFields>
        <textField/>
      </textFields>
    </textPr>
  </connection>
  <connection id="115" name="xy1999" type="6" refreshedVersion="1" savePassword="1" background="1" saveData="1">
    <textPr prompt="0" fileType="dos" sourceFile="xy1999.csv" decimal="," thousands="." tab="0" semicolon="1">
      <textFields>
        <textField/>
      </textFields>
    </textPr>
  </connection>
</connections>
</file>

<file path=xl/sharedStrings.xml><?xml version="1.0" encoding="utf-8"?>
<sst xmlns="http://schemas.openxmlformats.org/spreadsheetml/2006/main" count="487" uniqueCount="306">
  <si>
    <t>Bezeichnung</t>
  </si>
  <si>
    <t>BML-Code</t>
  </si>
  <si>
    <t>Wert</t>
  </si>
  <si>
    <t>Einheit</t>
  </si>
  <si>
    <t>dt/ha</t>
  </si>
  <si>
    <t>ha</t>
  </si>
  <si>
    <t>Fläche</t>
  </si>
  <si>
    <t>3-j. M.</t>
  </si>
  <si>
    <t>%</t>
  </si>
  <si>
    <t>3a</t>
  </si>
  <si>
    <t>3b</t>
  </si>
  <si>
    <t>)</t>
  </si>
  <si>
    <t>Sp</t>
  </si>
  <si>
    <t>Sommerweizen</t>
  </si>
  <si>
    <t>Roggen</t>
  </si>
  <si>
    <t>Wintergerste</t>
  </si>
  <si>
    <t>Hafer</t>
  </si>
  <si>
    <t>Körnermais</t>
  </si>
  <si>
    <t>Ackerbohnen</t>
  </si>
  <si>
    <t>Winterraps</t>
  </si>
  <si>
    <t>Kartoffeln</t>
  </si>
  <si>
    <t>Andere Handelsgewächse</t>
  </si>
  <si>
    <t>€/dt</t>
  </si>
  <si>
    <t>€</t>
  </si>
  <si>
    <t xml:space="preserve"> Trocknung</t>
  </si>
  <si>
    <t xml:space="preserve"> Qualitätsabschläge</t>
  </si>
  <si>
    <t xml:space="preserve"> Beseitigen von Flächenschäden</t>
  </si>
  <si>
    <t>Getreide</t>
  </si>
  <si>
    <t>Summe Bodenproduktion</t>
  </si>
  <si>
    <t>Fruchtart</t>
  </si>
  <si>
    <t>Kategorie</t>
  </si>
  <si>
    <t>Sonstige Ackerkulturen auf dem Ackerland</t>
  </si>
  <si>
    <t>Eiweiß</t>
  </si>
  <si>
    <t>Öl</t>
  </si>
  <si>
    <t>Winterweizen</t>
  </si>
  <si>
    <t>Körnererbsen</t>
  </si>
  <si>
    <t>Sommergerste</t>
  </si>
  <si>
    <t>Zuckerrüben</t>
  </si>
  <si>
    <t>4a</t>
  </si>
  <si>
    <t>4b</t>
  </si>
  <si>
    <t>Summe Marktfruchtbau</t>
  </si>
  <si>
    <t>Summe Futterbau</t>
  </si>
  <si>
    <t>Schadjahr</t>
  </si>
  <si>
    <t>Kriterien der Verwaltungsvereinbarung zur Dürre 2018</t>
  </si>
  <si>
    <t>Cash flow III</t>
  </si>
  <si>
    <t>BMEL-Code</t>
  </si>
  <si>
    <t>EU-Betriebsnummer</t>
  </si>
  <si>
    <t>Trockenschaden</t>
  </si>
  <si>
    <t>Bemerkungen</t>
  </si>
  <si>
    <t>Erlösausfall Marktfruchtbau (aus Tabelle 'Bodenproduktion')</t>
  </si>
  <si>
    <t>durchschn. Preis</t>
  </si>
  <si>
    <t>durchschn. Ertrag</t>
  </si>
  <si>
    <t>akt. Preis</t>
  </si>
  <si>
    <t>Versicherungsleistungen</t>
  </si>
  <si>
    <t>Gesamtergebnis</t>
  </si>
  <si>
    <t xml:space="preserve"> - Der Schaden übersteigt den Cashflow III</t>
  </si>
  <si>
    <t xml:space="preserve"> - Die Kapitalbeteiligung der öffentlichen Hand beträgt weniger als 25 %</t>
  </si>
  <si>
    <t>Kürzungsbetrag aufgrund von Privatvermögen (s. Tabelle 'Gesellschafter')</t>
  </si>
  <si>
    <t>Kürzungsbetrag aufgrund der Prosperitätsschwelle (s. Tabelle 'Gesellschafter')</t>
  </si>
  <si>
    <t>Summe</t>
  </si>
  <si>
    <t xml:space="preserve"> - Zeitraumfremde Erträge</t>
  </si>
  <si>
    <t xml:space="preserve"> + Zeitraumfremde Aufwendungen</t>
  </si>
  <si>
    <t>Auszahlungsbetrag (Billigkeitsleistung)</t>
  </si>
  <si>
    <t>Durchschnittliche Jahreserzeugung ist um mehr als 30 % zurückgegangen</t>
  </si>
  <si>
    <t>Das Unternehmen gilt als existenzgefährdet</t>
  </si>
  <si>
    <t>rel. Verlust Bodenproduktion (Erntemenge)</t>
  </si>
  <si>
    <t>Erlösausfall Tierproduktion (aus Tabelle 'Tierproduktion')</t>
  </si>
  <si>
    <t>Tiergruppe</t>
  </si>
  <si>
    <t>durchschn. Menge</t>
  </si>
  <si>
    <t>Preise</t>
  </si>
  <si>
    <t>Erlöse</t>
  </si>
  <si>
    <t>Stck., kg</t>
  </si>
  <si>
    <t>€/E.</t>
  </si>
  <si>
    <t>5 = 2 x 4a</t>
  </si>
  <si>
    <t>6 = 3 x 4b</t>
  </si>
  <si>
    <t>Menge</t>
  </si>
  <si>
    <t>5 = 3 x 4</t>
  </si>
  <si>
    <t>Einsparungen (lt. Tabelle 'Einsparungen')</t>
  </si>
  <si>
    <t>Zuschussberechtigter Schaden</t>
  </si>
  <si>
    <t>Billigkeitsleistung/Schaden</t>
  </si>
  <si>
    <t xml:space="preserve"> - Das nicht-landwirtschaftliche, gewerbliche Einkommen beträgt weniger als 35 %</t>
  </si>
  <si>
    <t>Einkünfte aus gewerblichen, nichtlandwirtschaftlichen Betriebszweigen</t>
  </si>
  <si>
    <t xml:space="preserve"> - außerordentliche Erträge</t>
  </si>
  <si>
    <t>Name / Unternehmensbezeichnung</t>
  </si>
  <si>
    <t>Feststellung der Schäden in der Tierproduktion</t>
  </si>
  <si>
    <t>Summe der Einkünfte der letztverfügbaren Quelle (Steuerbescheid, Jahresabschluss)</t>
  </si>
  <si>
    <t>3-jähriges Mittel</t>
  </si>
  <si>
    <r>
      <t>Anbau/Nutzung im Schadensjahr</t>
    </r>
    <r>
      <rPr>
        <sz val="8"/>
        <rFont val="Arial"/>
        <family val="2"/>
      </rPr>
      <t xml:space="preserve">
</t>
    </r>
    <r>
      <rPr>
        <sz val="10"/>
        <rFont val="Arial"/>
        <family val="2"/>
      </rPr>
      <t>(gesamte landwirtsch. Nutzfläche)</t>
    </r>
  </si>
  <si>
    <t>3c</t>
  </si>
  <si>
    <t>4c</t>
  </si>
  <si>
    <t>6b</t>
  </si>
  <si>
    <t>Ertrag in 3 Vorjahren</t>
  </si>
  <si>
    <t>7 = 3 x 4b 
- 2 x 4a</t>
  </si>
  <si>
    <t>Erlösausfall</t>
  </si>
  <si>
    <t>Wintertriticale</t>
  </si>
  <si>
    <t>Kartoffeln (Marktware)</t>
  </si>
  <si>
    <t>Sonnenblumen</t>
  </si>
  <si>
    <r>
      <t>Silomais IU</t>
    </r>
    <r>
      <rPr>
        <vertAlign val="superscript"/>
        <sz val="10"/>
        <rFont val="Arial"/>
        <family val="2"/>
      </rPr>
      <t>1</t>
    </r>
  </si>
  <si>
    <t>Silomais Verkauf</t>
  </si>
  <si>
    <t>Ackerfutter ohne Mais IU</t>
  </si>
  <si>
    <t>Ackerfutter ohne Mais Verkauf</t>
  </si>
  <si>
    <t>Wiesen u. Weiden IU</t>
  </si>
  <si>
    <t>Wiesen u. Weiden Verkauf</t>
  </si>
  <si>
    <t>dt Trockenmasse/ha</t>
  </si>
  <si>
    <t>I</t>
  </si>
  <si>
    <t>K</t>
  </si>
  <si>
    <t>zweckgebundene Spenden</t>
  </si>
  <si>
    <t>Zwischenbetrag (der Billigkeitsleistung) = Schaden*50 %</t>
  </si>
  <si>
    <t>Merkmal</t>
  </si>
  <si>
    <t>(+)</t>
  </si>
  <si>
    <t>(-)</t>
  </si>
  <si>
    <t>Versicherungen</t>
  </si>
  <si>
    <t>zweckgebundene Hilfen Dritter</t>
  </si>
  <si>
    <t>Feststellung des kalkulierten Schadens</t>
  </si>
  <si>
    <t>(=)</t>
  </si>
  <si>
    <t>Referenz-ertrag</t>
  </si>
  <si>
    <t>Referenz-preis</t>
  </si>
  <si>
    <t>Eingabe betrieblicher Ertrag</t>
  </si>
  <si>
    <t xml:space="preserve"> + außerordentliche Aufwendungen</t>
  </si>
  <si>
    <t xml:space="preserve">Getreide, das 2018 als GPS geerntet wurde </t>
  </si>
  <si>
    <t>Anlage 3 - Feststellung des Schadens</t>
  </si>
  <si>
    <t>Wirtschaftsjahr
2018
(ggf. kalkulierte Werte)</t>
  </si>
  <si>
    <t>Gesamtsumme Schaden</t>
  </si>
  <si>
    <t>Gutachter-, Berater-, Sachverständigenkosten</t>
  </si>
  <si>
    <t>in dt TM</t>
  </si>
  <si>
    <t>Defizit Futterbau 
(Spalte 2 - Spalte 3)</t>
  </si>
  <si>
    <t>Futtermittel</t>
  </si>
  <si>
    <t>zugekaufte Menge</t>
  </si>
  <si>
    <t>Preis</t>
  </si>
  <si>
    <t>Ausgaben</t>
  </si>
  <si>
    <t>in dt  Originalsubstanz</t>
  </si>
  <si>
    <t>in dt Trockenmasse</t>
  </si>
  <si>
    <t>Summe der Futtermittelzukäufe</t>
  </si>
  <si>
    <t xml:space="preserve"> - Tilgung (EU/PG)</t>
  </si>
  <si>
    <t xml:space="preserve"> - Tilgung (JP)</t>
  </si>
  <si>
    <t>8140  8141 8142</t>
  </si>
  <si>
    <t xml:space="preserve"> -  Erträge aus der Auflösung des Sonderpostens</t>
  </si>
  <si>
    <t>Anlage 4 - Ermittlung der gewerblichen Einkünfte und des Cash Flow III</t>
  </si>
  <si>
    <r>
      <t xml:space="preserve">davon Summe der Einkünfte aus </t>
    </r>
    <r>
      <rPr>
        <b/>
        <sz val="11"/>
        <rFont val="Arial"/>
        <family val="2"/>
      </rPr>
      <t xml:space="preserve">gewerblichen, nichtlandwirtschaftlichen </t>
    </r>
    <r>
      <rPr>
        <sz val="11"/>
        <rFont val="Arial"/>
        <family val="2"/>
      </rPr>
      <t>Betriebszweigen</t>
    </r>
  </si>
  <si>
    <r>
      <t xml:space="preserve">flä.gew. </t>
    </r>
    <r>
      <rPr>
        <sz val="10"/>
        <rFont val="Calibri"/>
        <family val="2"/>
      </rPr>
      <t>ø</t>
    </r>
  </si>
  <si>
    <r>
      <rPr>
        <i/>
        <vertAlign val="superscript"/>
        <sz val="10"/>
        <rFont val="Arial"/>
        <family val="2"/>
      </rPr>
      <t>1</t>
    </r>
    <r>
      <rPr>
        <i/>
        <sz val="10"/>
        <rFont val="Arial"/>
        <family val="2"/>
      </rPr>
      <t>= Innenumsatz in der Tierproduktion oder der betriebseigenen Biogasanlage</t>
    </r>
  </si>
  <si>
    <t>Schadjahr
2018
(ggf. kalkulierte Werte)</t>
  </si>
  <si>
    <t>% TM</t>
  </si>
  <si>
    <t>3-j. Mittel</t>
  </si>
  <si>
    <t>Basiszeitraum 3-j. Mittel</t>
  </si>
  <si>
    <t>Summe Obstbau</t>
  </si>
  <si>
    <t>Summe Gartenbau</t>
  </si>
  <si>
    <t>dt / ha</t>
  </si>
  <si>
    <t>Erntemenge</t>
  </si>
  <si>
    <t>berücks. Basisertrag</t>
  </si>
  <si>
    <t>berücks. Basispreis</t>
  </si>
  <si>
    <t>Obstart</t>
  </si>
  <si>
    <t>Futterbau</t>
  </si>
  <si>
    <t>Gärtnerische Kultur</t>
  </si>
  <si>
    <t>Marktfruchtbau</t>
  </si>
  <si>
    <t>qm</t>
  </si>
  <si>
    <t>5a</t>
  </si>
  <si>
    <t>5b</t>
  </si>
  <si>
    <t>6a</t>
  </si>
  <si>
    <t>7 = 2 x 3 x 5</t>
  </si>
  <si>
    <t>8 = 2 x 4 x 6</t>
  </si>
  <si>
    <t>Gärtnerische Kulturen</t>
  </si>
  <si>
    <t>Kennzahl</t>
  </si>
  <si>
    <t>WJ 2014/15
o. KJ 2015</t>
  </si>
  <si>
    <t>WJ 2015/16
o. KJ 2016</t>
  </si>
  <si>
    <t>WJ 2016/17
o. KJ 2017</t>
  </si>
  <si>
    <t>Unterschrift Steuerberater / Buchstelle / sonstiger externer Sachverständiger</t>
  </si>
  <si>
    <t xml:space="preserve"> Datum                   Firma                         </t>
  </si>
  <si>
    <t>Die Richtigkeit der Kalkulation des Anteils gewerblicher, nichtlandwirtschaftlicher Einkünfte und der Werte zur Cashflow-Berechnung wird bestätigt.
Die Bestätigung ist in den Fällen, in denen ein unterschriebenes externes Gutachten vorliegt, entbehrlich.</t>
  </si>
  <si>
    <t>Konten</t>
  </si>
  <si>
    <t>Sparanlagen</t>
  </si>
  <si>
    <t>Aktien
(Nennwert)</t>
  </si>
  <si>
    <t>Gewinn / Verlust</t>
  </si>
  <si>
    <t xml:space="preserve"> +  Einstellung in den Sonderposten für Investitionszuschüsse</t>
  </si>
  <si>
    <t xml:space="preserve"> + Zuführung zu Rückstellungen</t>
  </si>
  <si>
    <t>-  Ausschüttungen (JP)</t>
  </si>
  <si>
    <t xml:space="preserve"> - Entnahmen (nat.P./PG)</t>
  </si>
  <si>
    <t xml:space="preserve"> + Einlagen (nat.P./PG)</t>
  </si>
  <si>
    <t>kurzfristig verwertbares Privatvermögen</t>
  </si>
  <si>
    <t>Obstbau</t>
  </si>
  <si>
    <t>Marktfruchtbau Kultur</t>
  </si>
  <si>
    <t>Schadjahr 2018</t>
  </si>
  <si>
    <t>kg o. St./qm</t>
  </si>
  <si>
    <t>Summe Futterzukäufe</t>
  </si>
  <si>
    <r>
      <t xml:space="preserve">Zeile
    </t>
    </r>
    <r>
      <rPr>
        <sz val="8"/>
        <color theme="1"/>
        <rFont val="Arial"/>
        <family val="2"/>
      </rPr>
      <t>Spalte</t>
    </r>
  </si>
  <si>
    <r>
      <t xml:space="preserve">
verhei-ratet / eingetr. Lebens-partner-schaft
</t>
    </r>
    <r>
      <rPr>
        <sz val="10"/>
        <rFont val="Arial"/>
        <family val="2"/>
      </rPr>
      <t>[ja/nein]</t>
    </r>
  </si>
  <si>
    <t>Bar-vermögen / Privatkasse /Schecks</t>
  </si>
  <si>
    <t>Sonstiges kf. verw. Privat-vermögen</t>
  </si>
  <si>
    <t>Gesell-schafts-anteil</t>
  </si>
  <si>
    <t>Anlage 5 - Selbstauskunft zum kurzfristig verwertbaren Privatvermögen* 
(Einzelunternehmen / Personengesellschaften)</t>
  </si>
  <si>
    <t>Anlage 7 - Selbstauskunft zum kurzfristig verwertbaren Vermögen 
(juristische Personen)</t>
  </si>
  <si>
    <t>7.1</t>
  </si>
  <si>
    <t>Name der Gesellschafter (natürliche Person)</t>
  </si>
  <si>
    <t>Gesellschafter, die juristische  Personen sind</t>
  </si>
  <si>
    <t>Name der Gesellschafter</t>
  </si>
  <si>
    <t>kurzfristig verwertbares Vermögen</t>
  </si>
  <si>
    <r>
      <t xml:space="preserve">Kapitalrücklagen
</t>
    </r>
    <r>
      <rPr>
        <sz val="11"/>
        <rFont val="Arial"/>
        <family val="2"/>
      </rPr>
      <t>[BMEL-Code 1405 Sp.2]</t>
    </r>
  </si>
  <si>
    <r>
      <t>andere Gewinnrücklagen</t>
    </r>
    <r>
      <rPr>
        <sz val="11"/>
        <rFont val="Arial"/>
        <family val="2"/>
      </rPr>
      <t xml:space="preserve">
[BMEL-Code 1422 Sp.2]</t>
    </r>
  </si>
  <si>
    <t>7.2</t>
  </si>
  <si>
    <t>Anlage 6 - Aufstellung zu den positiven Einkünften (Prosperität)</t>
  </si>
  <si>
    <t>Kurzfristig verwertbares Vermögen [€] 
Quelle: letzte bestätigte Bilanz</t>
  </si>
  <si>
    <t>Name aller haftenden natürlichen Personen bzw. Gesellschafter (natürliche Personen)</t>
  </si>
  <si>
    <t xml:space="preserve"> + Abschreibungen</t>
  </si>
  <si>
    <t>4=5+6+7+8+9</t>
  </si>
  <si>
    <r>
      <t xml:space="preserve">Bei Personengesellschaften: </t>
    </r>
    <r>
      <rPr>
        <b/>
        <sz val="11"/>
        <rFont val="Arial"/>
        <family val="2"/>
      </rPr>
      <t>Gesell-schafts-anteil [%]</t>
    </r>
  </si>
  <si>
    <t>Summe:</t>
  </si>
  <si>
    <t>Prosperitäts-schwelle**</t>
  </si>
  <si>
    <r>
      <t>*</t>
    </r>
    <r>
      <rPr>
        <i/>
        <sz val="10"/>
        <rFont val="Arial"/>
        <family val="2"/>
      </rPr>
      <t xml:space="preserve"> Bitte alle Angaben als Werte </t>
    </r>
    <r>
      <rPr>
        <i/>
        <u/>
        <sz val="10"/>
        <rFont val="Arial"/>
        <family val="2"/>
      </rPr>
      <t>ohne Vorzeichen</t>
    </r>
    <r>
      <rPr>
        <i/>
        <sz val="10"/>
        <rFont val="Arial"/>
        <family val="2"/>
      </rPr>
      <t xml:space="preserve"> eintragen! Ausnahme: Gewinn/Verlust (Code 2959).</t>
    </r>
  </si>
  <si>
    <t>3=4+5</t>
  </si>
  <si>
    <t>Gesellschafter, die natürliche Personen sind</t>
  </si>
  <si>
    <r>
      <rPr>
        <b/>
        <sz val="11"/>
        <rFont val="Arial"/>
        <family val="2"/>
      </rPr>
      <t xml:space="preserve">Gesellschafter, die juristische Personen sind und über Anteile </t>
    </r>
    <r>
      <rPr>
        <b/>
        <sz val="11"/>
        <rFont val="Calibri"/>
        <family val="2"/>
      </rPr>
      <t>≥</t>
    </r>
    <r>
      <rPr>
        <b/>
        <sz val="11"/>
        <rFont val="Arial"/>
        <family val="2"/>
      </rPr>
      <t xml:space="preserve"> 10 % verfügen bzw. die in die ggf. zu erfassende Gruppe der größten Gesellschafter &lt; 10 % fallen, sind in der Tabelle auf der Rückseite zu erfassen.</t>
    </r>
  </si>
  <si>
    <t>Summe der Gesamteinkünfte* im Unternehmen (einschl. aller verbundenen Unternehmen gem. KMU-Erklärung/Anlage 1) im Jahr 2017</t>
  </si>
  <si>
    <t>Die gewerblichen Einkünfte werden zu den übrigen der 7 Einkunftsarten ins Verhältnis gesetzt. Entgegen der Betrachtung bei der Einkommensprosperität (Anlage 6) erfolgt bei der Ermittlung der Summe der Einkünfte eine Verrechnung der positiven und negativen Einkünfte.</t>
  </si>
  <si>
    <t>kg o. Stück/qm</t>
  </si>
  <si>
    <r>
      <rPr>
        <u/>
        <sz val="8"/>
        <rFont val="Arial"/>
        <family val="2"/>
      </rPr>
      <t>errechnet (s. Anl. 2a Sp.3)</t>
    </r>
    <r>
      <rPr>
        <sz val="8"/>
        <rFont val="Arial"/>
        <family val="2"/>
      </rPr>
      <t xml:space="preserve"> o. Direkt-eingabe</t>
    </r>
  </si>
  <si>
    <r>
      <rPr>
        <u/>
        <sz val="8"/>
        <rFont val="Arial"/>
        <family val="2"/>
      </rPr>
      <t>errechnet (s. Anl. 2a Sp.4)</t>
    </r>
    <r>
      <rPr>
        <sz val="8"/>
        <rFont val="Arial"/>
        <family val="2"/>
      </rPr>
      <t xml:space="preserve"> o. Direkt-eingabe</t>
    </r>
  </si>
  <si>
    <r>
      <rPr>
        <b/>
        <i/>
        <sz val="9"/>
        <rFont val="Arial"/>
        <family val="2"/>
      </rPr>
      <t xml:space="preserve">Eingabe-Hinweis: </t>
    </r>
    <r>
      <rPr>
        <i/>
        <sz val="9"/>
        <rFont val="Arial"/>
        <family val="2"/>
      </rPr>
      <t xml:space="preserve">Bitte berechnen Sie zunächst den Durchschnittsertrag/-erlös der 3 vorangegangenen Jahre in Anlage 2a. Die Kulturen/Erträge/Preise werden dann automatisch in Anlage 2, Spalte 1, 3b bzw. 5b  übernommen. Die Berechnung in Anlage 2a kann entfallen, wenn die Referenzerträge und -preise übernommen werden. 
</t>
    </r>
    <r>
      <rPr>
        <b/>
        <i/>
        <sz val="9"/>
        <rFont val="Arial"/>
        <family val="2"/>
      </rPr>
      <t>Achtung!</t>
    </r>
    <r>
      <rPr>
        <i/>
        <sz val="9"/>
        <rFont val="Arial"/>
        <family val="2"/>
      </rPr>
      <t xml:space="preserve"> Durch Direkteingabe in Anlage 2 in Spalte 1, 3b und 5b können Daten aus Anlage 2a überschrieben werden! Prüfen Sie bitte die </t>
    </r>
    <r>
      <rPr>
        <b/>
        <i/>
        <sz val="9"/>
        <rFont val="Arial"/>
        <family val="2"/>
      </rPr>
      <t>Vollständigkeit der Angaben</t>
    </r>
    <r>
      <rPr>
        <i/>
        <sz val="9"/>
        <rFont val="Arial"/>
        <family val="2"/>
      </rPr>
      <t xml:space="preserve"> (auch der Anbaufläche 2018, in Spalte 2) damit es zu keinen Fehlern bei der Berechnung der Erlöse (Spalte 7 und 8), der hieraus resultierenden Schadenskalkulation in Anlage 3 und des Ertragsausfalls (Spalte 9) kommt. Aus den Ertragsausfällen der einzelnen angebauten Kulturen wird am Tabellenende der mit der Fläche gewichtete durchschnittliche Rückgang des Naturalertrags in der Bodenproduktion errechnet (WICHTIG für </t>
    </r>
    <r>
      <rPr>
        <b/>
        <i/>
        <sz val="9"/>
        <rFont val="Arial"/>
        <family val="2"/>
      </rPr>
      <t>Auslöseschwelle</t>
    </r>
    <r>
      <rPr>
        <i/>
        <sz val="9"/>
        <rFont val="Arial"/>
        <family val="2"/>
      </rPr>
      <t xml:space="preserve"> der Dürrehilfe = </t>
    </r>
    <r>
      <rPr>
        <b/>
        <i/>
        <sz val="9"/>
        <rFont val="Arial"/>
        <family val="2"/>
      </rPr>
      <t>mittlerer Ertragsausfall &gt; 30 %</t>
    </r>
    <r>
      <rPr>
        <i/>
        <sz val="9"/>
        <rFont val="Arial"/>
        <family val="2"/>
      </rPr>
      <t>).</t>
    </r>
  </si>
  <si>
    <t>Ertrags-ausfall</t>
  </si>
  <si>
    <r>
      <t>Anbau/Nutzung im Schadensjahr</t>
    </r>
    <r>
      <rPr>
        <sz val="8"/>
        <rFont val="Arial"/>
        <family val="2"/>
      </rPr>
      <t xml:space="preserve">
</t>
    </r>
    <r>
      <rPr>
        <sz val="10"/>
        <rFont val="Arial"/>
        <family val="2"/>
      </rPr>
      <t>(gesamte landwirtsch. genutzte Fläche)</t>
    </r>
  </si>
  <si>
    <r>
      <t xml:space="preserve">im </t>
    </r>
    <r>
      <rPr>
        <sz val="10"/>
        <color theme="1"/>
        <rFont val="Calibri"/>
        <family val="2"/>
      </rPr>
      <t>ø</t>
    </r>
    <r>
      <rPr>
        <sz val="10"/>
        <color theme="1"/>
        <rFont val="Arial"/>
        <family val="2"/>
      </rPr>
      <t xml:space="preserve"> der vorangegangenen
drei Erntejahre
2015-2017</t>
    </r>
  </si>
  <si>
    <t>II</t>
  </si>
  <si>
    <t>III</t>
  </si>
  <si>
    <t>IV</t>
  </si>
  <si>
    <t>V</t>
  </si>
  <si>
    <r>
      <t>Silomais - Innenumsatz</t>
    </r>
    <r>
      <rPr>
        <vertAlign val="superscript"/>
        <sz val="10"/>
        <rFont val="Arial"/>
        <family val="2"/>
      </rPr>
      <t>1</t>
    </r>
  </si>
  <si>
    <t>Silomais - Verkauf</t>
  </si>
  <si>
    <r>
      <t>Ackerfutter ohne Mais - Innenumsatz</t>
    </r>
    <r>
      <rPr>
        <vertAlign val="superscript"/>
        <sz val="10"/>
        <rFont val="Arial"/>
        <family val="2"/>
      </rPr>
      <t>1</t>
    </r>
  </si>
  <si>
    <t>Ackerfutter ohne Mais - Verkauf</t>
  </si>
  <si>
    <r>
      <t>Wiesen u. Weiden - Innenumsatz</t>
    </r>
    <r>
      <rPr>
        <vertAlign val="superscript"/>
        <sz val="10"/>
        <rFont val="Arial"/>
        <family val="2"/>
      </rPr>
      <t>1</t>
    </r>
  </si>
  <si>
    <t>Wiesen u. Weiden - Verkauf</t>
  </si>
  <si>
    <t>Preis in 3 Vorjahren (o. Mwst.)</t>
  </si>
  <si>
    <r>
      <t xml:space="preserve">Erlöse Bodenproduktion </t>
    </r>
    <r>
      <rPr>
        <i/>
        <sz val="10"/>
        <color theme="1"/>
        <rFont val="Arial"/>
        <family val="2"/>
      </rPr>
      <t>(aus Anlage 2 Z.</t>
    </r>
    <r>
      <rPr>
        <b/>
        <i/>
        <sz val="10"/>
        <color theme="1"/>
        <rFont val="Arial"/>
        <family val="2"/>
      </rPr>
      <t>V</t>
    </r>
    <r>
      <rPr>
        <i/>
        <sz val="10"/>
        <color theme="1"/>
        <rFont val="Arial"/>
        <family val="2"/>
      </rPr>
      <t>)</t>
    </r>
  </si>
  <si>
    <r>
      <t xml:space="preserve">Schaden aus der Bodenproduktion 
</t>
    </r>
    <r>
      <rPr>
        <i/>
        <sz val="10"/>
        <color theme="1"/>
        <rFont val="Arial"/>
        <family val="2"/>
      </rPr>
      <t>(aus Z.1: Spalte 2 - Spalte 3)</t>
    </r>
  </si>
  <si>
    <r>
      <t xml:space="preserve">dürrebedingter Erlösausfall aus der Tierproduktion
(ohne Futterkosten) 
</t>
    </r>
    <r>
      <rPr>
        <i/>
        <sz val="10"/>
        <color theme="1"/>
        <rFont val="Arial"/>
        <family val="2"/>
      </rPr>
      <t>auf gesonderter Anlage darzustellen und z.B. durch Gutachten zu belegen</t>
    </r>
  </si>
  <si>
    <t>Spalte1</t>
  </si>
  <si>
    <t>Spalte2</t>
  </si>
  <si>
    <t>Spalte3</t>
  </si>
  <si>
    <t>Spalte4</t>
  </si>
  <si>
    <t>Spalte5</t>
  </si>
  <si>
    <t>Spalte6</t>
  </si>
  <si>
    <t>Weitere voraussichtliche Futterzukäufe</t>
  </si>
  <si>
    <t>Preis (ohne Mwst.)</t>
  </si>
  <si>
    <t>Einsparung</t>
  </si>
  <si>
    <t>Anlage 3b - Einsparungen und Mehrkosten</t>
  </si>
  <si>
    <r>
      <t>aufgrund der Dürre nicht entstandene Kosten</t>
    </r>
    <r>
      <rPr>
        <i/>
        <sz val="10"/>
        <color theme="1"/>
        <rFont val="Arial"/>
        <family val="2"/>
      </rPr>
      <t xml:space="preserve"> (Anlage 3b Zeile </t>
    </r>
    <r>
      <rPr>
        <b/>
        <i/>
        <sz val="10"/>
        <color theme="1"/>
        <rFont val="Arial"/>
        <family val="2"/>
      </rPr>
      <t>I</t>
    </r>
    <r>
      <rPr>
        <i/>
        <sz val="10"/>
        <color theme="1"/>
        <rFont val="Arial"/>
        <family val="2"/>
      </rPr>
      <t>)</t>
    </r>
  </si>
  <si>
    <t>4.2   Ermittlung des durchschnittlichen Cash Flow III im antragstellenden Unternehmen</t>
  </si>
  <si>
    <r>
      <t xml:space="preserve">4.1 Anteil gewerblicher, nicht landwirtschaftlicher Einkünfte im von der Dürre betroffenen Unternehmen 
</t>
    </r>
    <r>
      <rPr>
        <b/>
        <u/>
        <sz val="12"/>
        <rFont val="Arial"/>
        <family val="2"/>
      </rPr>
      <t>einschließlich aller verbundenen Unternehmen</t>
    </r>
  </si>
  <si>
    <t xml:space="preserve">Namen aller natürlichen Personen (Betriebsinhaber o. Gesellschafter) </t>
  </si>
  <si>
    <t xml:space="preserve">* Innerhalb der 7 Einkunftsarten im Einkommensteuerbescheid darf bei der Feststellung der Einkommensprosperität (Summe der positiven Einkünfte gem. Einkommensteuerbescheid) keine Verrechnung positiver mit negativen Einkünften erfolgen. </t>
  </si>
  <si>
    <t>** In Spalte 3 und 4 bitte ja o.nein auswählen. Fehlende Angaben in Spalte 3 führen zur Annahme "ledig". Somit gilt die Prosperitätsschwelle 90.000 €.</t>
  </si>
  <si>
    <r>
      <t xml:space="preserve">sonstige Kosten  infolge der Dürre
</t>
    </r>
    <r>
      <rPr>
        <sz val="8"/>
        <color theme="1"/>
        <rFont val="Arial"/>
        <family val="2"/>
      </rPr>
      <t xml:space="preserve">(Summe Zeile 6 bis 9) </t>
    </r>
  </si>
  <si>
    <r>
      <t>Weitere Mehrkosten (aus Anlage 3b Zeile</t>
    </r>
    <r>
      <rPr>
        <b/>
        <i/>
        <sz val="10"/>
        <color theme="1"/>
        <rFont val="Arial"/>
        <family val="2"/>
      </rPr>
      <t>II</t>
    </r>
    <r>
      <rPr>
        <i/>
        <sz val="10"/>
        <color theme="1"/>
        <rFont val="Arial"/>
        <family val="2"/>
      </rPr>
      <t>)</t>
    </r>
  </si>
  <si>
    <r>
      <t xml:space="preserve">Sofern dürrebedingte Ertragsausfälle im Futterbau durch Futterzukäufe kompensiert werden, füllen Sie bitte die Anlage 3a aus. Die Berechnungsergebnisse werden hier automatisch in Zeile 2 und 6 übernommen.
Auf Grund der Dürre 2018 entstandene Einsparungen oder Mehrkosten führen Sie bitte in der Anlage 3b auf. Hier erfolgt eine Übernahme in die Zeilen 8 bzw. 14.
Alle Angaben bitte einheitlich </t>
    </r>
    <r>
      <rPr>
        <i/>
        <u/>
        <sz val="10"/>
        <rFont val="Arial"/>
        <family val="2"/>
      </rPr>
      <t>Netto (ohne Mwst.)</t>
    </r>
  </si>
  <si>
    <t>1 Auf Grund der Dürre im Jahr 2018 nicht entstandene Kosten</t>
  </si>
  <si>
    <t>Preise o. Mwst.</t>
  </si>
  <si>
    <t>Preise o. Mwst</t>
  </si>
  <si>
    <t>Kürzung durch Überschreiten der Prosperitäts-schwelle o. fehlende Angaben***</t>
  </si>
  <si>
    <t>Preis (EUR o. Mwst.)</t>
  </si>
  <si>
    <t>Erlös (EUR o. Mwst.)</t>
  </si>
  <si>
    <t>EUR / dt</t>
  </si>
  <si>
    <t>EUR</t>
  </si>
  <si>
    <t>EUR/kg o. Stück</t>
  </si>
  <si>
    <t>EUR/dt Trockenmasse</t>
  </si>
  <si>
    <t xml:space="preserve">EUR/dt </t>
  </si>
  <si>
    <t>EUR/dt</t>
  </si>
  <si>
    <t>in EUR</t>
  </si>
  <si>
    <t>in EUR (o. Mwst)</t>
  </si>
  <si>
    <t>in EUR/dt  Originalsubstanz</t>
  </si>
  <si>
    <t>in  EUR/dt Trockenmasse</t>
  </si>
  <si>
    <t>Summe Futterbau (Anlage 2 Zeile II)</t>
  </si>
  <si>
    <t>EUR/kg o. EUR/St.</t>
  </si>
  <si>
    <t>EUR/E.</t>
  </si>
  <si>
    <t>Kurzfristig verwertbares Privatvermögen [EUR] 
der natürlich haftenden Personen
 einschl. ihrer Ehegatten/Lebenspartner</t>
  </si>
  <si>
    <r>
      <t xml:space="preserve">Kurzfristig verwertbares Privatvermögen [EUR] (Restlaufzeit </t>
    </r>
    <r>
      <rPr>
        <b/>
        <sz val="11"/>
        <rFont val="Arial"/>
        <family val="2"/>
      </rPr>
      <t>≤ 1 Jahr</t>
    </r>
    <r>
      <rPr>
        <b/>
        <sz val="12"/>
        <rFont val="Calibri"/>
        <family val="2"/>
      </rPr>
      <t>)</t>
    </r>
    <r>
      <rPr>
        <b/>
        <sz val="12"/>
        <rFont val="Arial"/>
        <family val="2"/>
      </rPr>
      <t xml:space="preserve">
der natürlichen Personen einschl. ihrer Ehegatten/Lebenspartner
zum Stichtag 30.6.2018</t>
    </r>
  </si>
  <si>
    <t>Anlage 3a - Kompensation des Schadens im Futterbau durch außerordentliche Futterzukäufe im Schadjahr 2018</t>
  </si>
  <si>
    <r>
      <t>Mittel Dritter zum Schadensausgleich
(</t>
    </r>
    <r>
      <rPr>
        <sz val="8"/>
        <color theme="1"/>
        <rFont val="Arial"/>
        <family val="2"/>
      </rPr>
      <t>Summe Zeile 11 bis 13)</t>
    </r>
  </si>
  <si>
    <t>2 - Weitere auf Grund der Dürre  entstandene Zusatzkosten im Jahr 2018</t>
  </si>
  <si>
    <r>
      <rPr>
        <sz val="9"/>
        <color theme="1"/>
        <rFont val="Arial"/>
        <family val="2"/>
      </rPr>
      <t xml:space="preserve">Spalte
</t>
    </r>
    <r>
      <rPr>
        <sz val="10"/>
        <color theme="1"/>
        <rFont val="Arial"/>
        <family val="2"/>
      </rPr>
      <t xml:space="preserve">
</t>
    </r>
    <r>
      <rPr>
        <sz val="9"/>
        <color theme="1"/>
        <rFont val="Arial"/>
        <family val="2"/>
      </rPr>
      <t>Zeile</t>
    </r>
  </si>
  <si>
    <r>
      <rPr>
        <sz val="9"/>
        <color theme="1"/>
        <rFont val="Arial"/>
        <family val="2"/>
      </rPr>
      <t>Spalte</t>
    </r>
    <r>
      <rPr>
        <sz val="8"/>
        <color theme="1"/>
        <rFont val="Arial"/>
        <family val="2"/>
      </rPr>
      <t xml:space="preserve">
</t>
    </r>
    <r>
      <rPr>
        <sz val="9"/>
        <color theme="1"/>
        <rFont val="Arial"/>
        <family val="2"/>
      </rPr>
      <t xml:space="preserve">
Zeile</t>
    </r>
  </si>
  <si>
    <t>Sp
Z</t>
  </si>
  <si>
    <t>P</t>
  </si>
  <si>
    <t>B</t>
  </si>
  <si>
    <t>G</t>
  </si>
  <si>
    <r>
      <rPr>
        <b/>
        <i/>
        <sz val="11"/>
        <rFont val="Arial"/>
        <family val="2"/>
      </rPr>
      <t xml:space="preserve">
Bei der weiterenSchadens-Berechnung wird ein Freibetrag auf das kurzfristig verwertbare Vermögen (G, Sp. 3) in Höhe von 50 % des kalkulierte Schadens gem. Anlage 3 (Z. 15, Sp. 3) angerechnet. Der Teil des kurzfristig verwertbaren Vermögens, der den Freibetrag überschreitet, reduziert den ausgleichsfähigen Schaden.
</t>
    </r>
    <r>
      <rPr>
        <i/>
        <sz val="11"/>
        <rFont val="Arial"/>
        <family val="2"/>
      </rPr>
      <t xml:space="preserve">
</t>
    </r>
  </si>
  <si>
    <r>
      <t xml:space="preserve">* Verpflichtend anzugeben ist das kurzfristig verwertbare Privatvermögen (Restlaufzeit &lt; 1 Jahr) aller natürlich haftenden Personen einschließlich ihrer Ehepartner und eingetragenen Lebenspartner am </t>
    </r>
    <r>
      <rPr>
        <b/>
        <i/>
        <sz val="11"/>
        <rFont val="Arial"/>
        <family val="2"/>
      </rPr>
      <t xml:space="preserve">Stichtag 30.6.2018. 
</t>
    </r>
    <r>
      <rPr>
        <i/>
        <sz val="11"/>
        <rFont val="Arial"/>
        <family val="2"/>
      </rPr>
      <t xml:space="preserve">Wird der Nachweis nicht vollständig erbracht, kann die Dürrehilfe nicht gewährt werden.
Bei der weiteren Schadensberechnung wird ein Freibetrag auf das Privatvermögen (Z.11, Sp. 4) in Höhe von 50 % des kalkulierte Schadens gem. Anlage 3 (Z. 15, Sp. 3) angerechnet. Der Teil des kurzfristig verwertbaren Privatvermögens, der den Freibetrag überschreitet, reduziert den ausgleichsfähigen Schaden.
</t>
    </r>
  </si>
  <si>
    <r>
      <rPr>
        <i/>
        <u/>
        <sz val="11"/>
        <rFont val="Arial"/>
        <family val="2"/>
      </rPr>
      <t>Verpflichtend anzugeben</t>
    </r>
    <r>
      <rPr>
        <i/>
        <sz val="11"/>
        <rFont val="Arial"/>
        <family val="2"/>
      </rPr>
      <t xml:space="preserve"> ist das zumutbar kurzfristig verwertbare Vermögen </t>
    </r>
    <r>
      <rPr>
        <i/>
        <u/>
        <sz val="11"/>
        <rFont val="Arial"/>
        <family val="2"/>
      </rPr>
      <t>aller Gesellschafter des antragstellenden Unternehmens</t>
    </r>
    <r>
      <rPr>
        <i/>
        <sz val="11"/>
        <rFont val="Arial"/>
        <family val="2"/>
      </rPr>
      <t xml:space="preserve"> (einschließlich ihrer Ehepartner und eingetragenen Lebenspartner)  die über Gesellschaftsanteile von 10 % oder mehr verfügen. Verfügen alle Gesellschafter über Anteile &lt; 10 % sind mindestens die Gesellschafter mit den 3 größten Anteilen zu berücksichtigen. 
Ausnahmefall: Alle Gesellschafter verfügen über Gesellschaftsanteile in gleicher Höhe und jeweils &lt; 10 %. Dann sind die Vermögenswerte der Gesellschafter anzugeben, die wesentlichen Einfluss auf das antragstellende Unternehmen ausüben können (Geschäftsführer, Prokurist, Vorstand, Vorsitzender, Aufsichtsratsmitglied).
</t>
    </r>
  </si>
  <si>
    <t>Gesamtsumme 7.1+7.2: anzurechnendes verwertbares Vermögen bei juristischen Personen</t>
  </si>
  <si>
    <t>9 = (4 - 3)
/ 3</t>
  </si>
  <si>
    <t>Anteil gewerblicher, nicht landwirtschaftlicher Einkünfte (%)</t>
  </si>
  <si>
    <t>Bereits durchgeführte Futterzukäufe (Bitte Rechnungsbelege beifügen)</t>
  </si>
  <si>
    <t>Mehrkosten</t>
  </si>
  <si>
    <t xml:space="preserve">4=2*3 </t>
  </si>
  <si>
    <r>
      <t xml:space="preserve">4=2*3 </t>
    </r>
    <r>
      <rPr>
        <i/>
        <sz val="10"/>
        <color theme="1"/>
        <rFont val="Arial"/>
        <family val="2"/>
      </rPr>
      <t xml:space="preserve"> </t>
    </r>
  </si>
  <si>
    <t>Gesell-schaftsanteil
[%]</t>
  </si>
  <si>
    <r>
      <t xml:space="preserve">Summe der positiven Einkünfte*
</t>
    </r>
    <r>
      <rPr>
        <sz val="11"/>
        <rFont val="Arial"/>
        <family val="2"/>
      </rPr>
      <t xml:space="preserve">  im letzten vorliegenden ESt-Bescheid   </t>
    </r>
  </si>
  <si>
    <r>
      <rPr>
        <u/>
        <sz val="10"/>
        <rFont val="Arial"/>
        <family val="2"/>
      </rPr>
      <t>Kein</t>
    </r>
    <r>
      <rPr>
        <sz val="10"/>
        <rFont val="Arial"/>
        <family val="2"/>
      </rPr>
      <t xml:space="preserve"> ESt-Bescheid vorliegend, da nicht ESt-erklä-rungs-pflichtig [ja/nein]</t>
    </r>
  </si>
  <si>
    <r>
      <t xml:space="preserve">Anzugeben sind jeweils die positiven Einkünfte der Betriebsinhaber/Gesellschafter einschließlich ihrer Ehepartner/Lebenspartner aus dem letzten vorliegenden Einkommensteuerbescheid (ESt-B.).
Diese Angaben sind sowohl bei Einzelunternehmen, Personengesellschaften als auch juristischen Personen für </t>
    </r>
    <r>
      <rPr>
        <b/>
        <sz val="10"/>
        <rFont val="Arial"/>
        <family val="2"/>
      </rPr>
      <t>alle</t>
    </r>
    <r>
      <rPr>
        <sz val="10"/>
        <rFont val="Arial"/>
        <family val="2"/>
      </rPr>
      <t xml:space="preserve"> Gesellschafter in Form natürlicher Personen erforderlich. Fehlende Angaben oder Überschreitungen der Prosperitätsschwelle führen zur Kürzung der errechneten Dürrebeihilfe in Höhe der Summe der jeweils betroffenen Gesellschaftsanteile (***Kürzungsfaktor, s. Zeile </t>
    </r>
    <r>
      <rPr>
        <b/>
        <sz val="10"/>
        <rFont val="Arial"/>
        <family val="2"/>
      </rPr>
      <t>K</t>
    </r>
    <r>
      <rPr>
        <sz val="10"/>
        <rFont val="Arial"/>
        <family val="2"/>
      </rPr>
      <t>, Spalte 7).</t>
    </r>
  </si>
  <si>
    <t xml:space="preserve">6=5/2  </t>
  </si>
  <si>
    <t xml:space="preserve">6=5/2 </t>
  </si>
  <si>
    <t>berücks.
Preis
2018</t>
  </si>
  <si>
    <t>Eingabe betriebsindivi-
dueller Preis</t>
  </si>
  <si>
    <r>
      <t xml:space="preserve">durch Futterzukäufe kompensierte Erlösausfälle in der Futterproduktion </t>
    </r>
    <r>
      <rPr>
        <i/>
        <sz val="10"/>
        <color theme="1"/>
        <rFont val="Arial"/>
        <family val="2"/>
      </rPr>
      <t>(Anlage 3a, Z.6, Sp.4)</t>
    </r>
  </si>
  <si>
    <r>
      <t xml:space="preserve">Futterzukäufe </t>
    </r>
    <r>
      <rPr>
        <i/>
        <sz val="10"/>
        <color theme="1"/>
        <rFont val="Arial"/>
        <family val="2"/>
      </rPr>
      <t>(Übernahme aus Anlage 3a, Z.5, Sp.4)</t>
    </r>
  </si>
  <si>
    <t>Summe der bereits durchgeführte Futterzukäufe nach Einzelbelegen (Zeile 16)</t>
  </si>
  <si>
    <t>weitere kalkulierten Futterzukäufe (Zeile 26)</t>
  </si>
  <si>
    <r>
      <t xml:space="preserve">Durch Futterzukäufe kompensierter Schaden Futterbau </t>
    </r>
    <r>
      <rPr>
        <sz val="11"/>
        <color theme="1"/>
        <rFont val="Arial"/>
        <family val="2"/>
      </rPr>
      <t>(Z.5/Sp.3 * durchschn. Erlös 2018 in €/dt TM aus Anlage 2 Z52/Sp.6b)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</si>
</sst>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0\ &quot;€&quot;;\-#,##0\ &quot;€&quot;"/>
    <numFmt numFmtId="164" formatCode="_(* #,##0.00_);_(* \(#,##0.00\);_(* &quot;-&quot;??_);_(@_)"/>
    <numFmt numFmtId="165" formatCode="0.00\ &quot;€/dt&quot;"/>
    <numFmt numFmtId="166" formatCode="0\ &quot;dt/ha&quot;"/>
    <numFmt numFmtId="167" formatCode="0\ &quot;t&quot;"/>
    <numFmt numFmtId="168" formatCode="0\ &quot;ha&quot;"/>
    <numFmt numFmtId="169" formatCode="#,##0_ ;\-#,##0\ "/>
    <numFmt numFmtId="170" formatCode="_(* #,##0_);_(* \(#,##0\);_(* &quot;-&quot;??_);_(@_)"/>
    <numFmt numFmtId="171" formatCode="General_)"/>
    <numFmt numFmtId="172" formatCode="0.0"/>
    <numFmt numFmtId="173" formatCode="0.00\ "/>
    <numFmt numFmtId="174" formatCode="0\ &quot;dt&quot;"/>
  </numFmts>
  <fonts count="60" x14ac:knownFonts="1">
    <font>
      <sz val="10"/>
      <name val="Arial"/>
    </font>
    <font>
      <sz val="12"/>
      <color theme="1"/>
      <name val="Arial"/>
      <family val="2"/>
    </font>
    <font>
      <sz val="11"/>
      <color theme="1"/>
      <name val="Calibri"/>
      <family val="2"/>
      <scheme val="minor"/>
    </font>
    <font>
      <b/>
      <sz val="10"/>
      <name val="Arial"/>
      <family val="2"/>
    </font>
    <font>
      <sz val="10"/>
      <name val="Arial"/>
      <family val="2"/>
    </font>
    <font>
      <sz val="10"/>
      <name val="Arial"/>
      <family val="2"/>
    </font>
    <font>
      <sz val="9"/>
      <name val="Arial"/>
      <family val="2"/>
    </font>
    <font>
      <b/>
      <sz val="11"/>
      <name val="Arial"/>
      <family val="2"/>
    </font>
    <font>
      <sz val="8"/>
      <name val="Arial"/>
      <family val="2"/>
    </font>
    <font>
      <b/>
      <sz val="10"/>
      <color indexed="37"/>
      <name val="Arial"/>
      <family val="2"/>
    </font>
    <font>
      <b/>
      <sz val="10"/>
      <name val="Arial"/>
      <family val="2"/>
    </font>
    <font>
      <b/>
      <sz val="8"/>
      <name val="Arial"/>
      <family val="2"/>
    </font>
    <font>
      <sz val="9"/>
      <color indexed="81"/>
      <name val="Tahoma"/>
      <family val="2"/>
    </font>
    <font>
      <b/>
      <sz val="9"/>
      <color indexed="81"/>
      <name val="Tahoma"/>
      <family val="2"/>
    </font>
    <font>
      <sz val="10"/>
      <color rgb="FF3F3F76"/>
      <name val="Arial"/>
      <family val="2"/>
    </font>
    <font>
      <sz val="10"/>
      <name val="Arial"/>
      <family val="2"/>
    </font>
    <font>
      <b/>
      <sz val="11"/>
      <color rgb="FFFF0000"/>
      <name val="Arial"/>
      <family val="2"/>
    </font>
    <font>
      <sz val="10"/>
      <name val="Arial"/>
      <family val="2"/>
    </font>
    <font>
      <sz val="11"/>
      <name val="Arial"/>
      <family val="2"/>
    </font>
    <font>
      <b/>
      <sz val="9"/>
      <name val="Arial"/>
      <family val="2"/>
    </font>
    <font>
      <b/>
      <sz val="12"/>
      <name val="Arial"/>
      <family val="2"/>
    </font>
    <font>
      <sz val="10"/>
      <color rgb="FFFF0000"/>
      <name val="Arial"/>
      <family val="2"/>
    </font>
    <font>
      <i/>
      <sz val="11"/>
      <name val="Arial"/>
      <family val="2"/>
    </font>
    <font>
      <b/>
      <i/>
      <sz val="11"/>
      <name val="Arial"/>
      <family val="2"/>
    </font>
    <font>
      <i/>
      <sz val="10"/>
      <name val="Arial"/>
      <family val="2"/>
    </font>
    <font>
      <i/>
      <sz val="10"/>
      <color rgb="FFFF0000"/>
      <name val="Arial"/>
      <family val="2"/>
    </font>
    <font>
      <vertAlign val="superscript"/>
      <sz val="10"/>
      <name val="Arial"/>
      <family val="2"/>
    </font>
    <font>
      <sz val="10"/>
      <color theme="1"/>
      <name val="Arial"/>
      <family val="2"/>
    </font>
    <font>
      <sz val="12"/>
      <color theme="1"/>
      <name val="Arial"/>
      <family val="2"/>
    </font>
    <font>
      <sz val="12"/>
      <color theme="1"/>
      <name val="Times New Roman"/>
      <family val="1"/>
    </font>
    <font>
      <u/>
      <sz val="12"/>
      <color theme="10"/>
      <name val="Arial"/>
      <family val="2"/>
    </font>
    <font>
      <b/>
      <sz val="10"/>
      <color rgb="FFFF0000"/>
      <name val="Arial"/>
      <family val="2"/>
    </font>
    <font>
      <b/>
      <i/>
      <sz val="8"/>
      <name val="Arial"/>
      <family val="2"/>
    </font>
    <font>
      <i/>
      <sz val="8"/>
      <name val="Arial"/>
      <family val="2"/>
    </font>
    <font>
      <b/>
      <i/>
      <sz val="10"/>
      <name val="Arial"/>
      <family val="2"/>
    </font>
    <font>
      <sz val="8"/>
      <color theme="1"/>
      <name val="Arial"/>
      <family val="2"/>
    </font>
    <font>
      <sz val="10"/>
      <name val="Calibri"/>
      <family val="2"/>
    </font>
    <font>
      <i/>
      <vertAlign val="superscript"/>
      <sz val="10"/>
      <name val="Arial"/>
      <family val="2"/>
    </font>
    <font>
      <b/>
      <sz val="12"/>
      <color theme="1"/>
      <name val="Arial"/>
      <family val="2"/>
    </font>
    <font>
      <sz val="9"/>
      <color theme="1"/>
      <name val="Arial"/>
      <family val="2"/>
    </font>
    <font>
      <b/>
      <sz val="10"/>
      <color theme="1"/>
      <name val="Arial"/>
      <family val="2"/>
    </font>
    <font>
      <sz val="10"/>
      <color theme="1"/>
      <name val="Calibri"/>
      <family val="2"/>
    </font>
    <font>
      <b/>
      <sz val="14"/>
      <name val="Arial"/>
      <family val="2"/>
    </font>
    <font>
      <b/>
      <u/>
      <sz val="11"/>
      <color theme="1"/>
      <name val="Arial"/>
      <family val="2"/>
    </font>
    <font>
      <i/>
      <sz val="12"/>
      <color theme="1"/>
      <name val="Arial"/>
      <family val="2"/>
    </font>
    <font>
      <i/>
      <u/>
      <sz val="11"/>
      <name val="Arial"/>
      <family val="2"/>
    </font>
    <font>
      <i/>
      <u/>
      <sz val="10"/>
      <name val="Arial"/>
      <family val="2"/>
    </font>
    <font>
      <b/>
      <sz val="11"/>
      <name val="Calibri"/>
      <family val="2"/>
    </font>
    <font>
      <b/>
      <sz val="12"/>
      <name val="Calibri"/>
      <family val="2"/>
    </font>
    <font>
      <sz val="12"/>
      <name val="Arial"/>
      <family val="2"/>
    </font>
    <font>
      <sz val="11"/>
      <color theme="1"/>
      <name val="Arial"/>
      <family val="2"/>
    </font>
    <font>
      <sz val="11"/>
      <color rgb="FFFF0000"/>
      <name val="Arial"/>
      <family val="2"/>
    </font>
    <font>
      <b/>
      <sz val="11"/>
      <color theme="1"/>
      <name val="Arial"/>
      <family val="2"/>
    </font>
    <font>
      <i/>
      <sz val="10"/>
      <color theme="1"/>
      <name val="Arial"/>
      <family val="2"/>
    </font>
    <font>
      <u/>
      <sz val="8"/>
      <name val="Arial"/>
      <family val="2"/>
    </font>
    <font>
      <i/>
      <sz val="9"/>
      <name val="Arial"/>
      <family val="2"/>
    </font>
    <font>
      <b/>
      <i/>
      <sz val="9"/>
      <name val="Arial"/>
      <family val="2"/>
    </font>
    <font>
      <b/>
      <i/>
      <sz val="10"/>
      <color theme="1"/>
      <name val="Arial"/>
      <family val="2"/>
    </font>
    <font>
      <b/>
      <u/>
      <sz val="12"/>
      <name val="Arial"/>
      <family val="2"/>
    </font>
    <font>
      <u/>
      <sz val="10"/>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lightUp"/>
    </fill>
    <fill>
      <patternFill patternType="solid">
        <fgColor theme="0" tint="-0.14996795556505021"/>
        <bgColor indexed="64"/>
      </patternFill>
    </fill>
    <fill>
      <patternFill patternType="solid">
        <fgColor theme="0" tint="-0.24994659260841701"/>
        <bgColor indexed="64"/>
      </patternFill>
    </fill>
    <fill>
      <patternFill patternType="lightUp">
        <bgColor theme="0"/>
      </patternFill>
    </fill>
  </fills>
  <borders count="187">
    <border>
      <left/>
      <right/>
      <top/>
      <bottom/>
      <diagonal/>
    </border>
    <border>
      <left style="hair">
        <color indexed="23"/>
      </left>
      <right style="hair">
        <color indexed="64"/>
      </right>
      <top style="hair">
        <color indexed="64"/>
      </top>
      <bottom style="hair">
        <color indexed="23"/>
      </bottom>
      <diagonal/>
    </border>
    <border>
      <left/>
      <right/>
      <top/>
      <bottom style="thin">
        <color indexed="64"/>
      </bottom>
      <diagonal/>
    </border>
    <border>
      <left/>
      <right/>
      <top style="thin">
        <color indexed="64"/>
      </top>
      <bottom style="thin">
        <color indexed="64"/>
      </bottom>
      <diagonal/>
    </border>
    <border>
      <left style="hair">
        <color indexed="22"/>
      </left>
      <right style="hair">
        <color indexed="22"/>
      </right>
      <top style="hair">
        <color indexed="22"/>
      </top>
      <bottom style="hair">
        <color indexed="22"/>
      </bottom>
      <diagonal/>
    </border>
    <border>
      <left/>
      <right/>
      <top style="thin">
        <color indexed="64"/>
      </top>
      <bottom/>
      <diagonal/>
    </border>
    <border>
      <left/>
      <right/>
      <top style="thin">
        <color indexed="64"/>
      </top>
      <bottom style="double">
        <color indexed="64"/>
      </bottom>
      <diagonal/>
    </border>
    <border>
      <left/>
      <right style="thin">
        <color indexed="64"/>
      </right>
      <top/>
      <bottom style="thin">
        <color indexed="64"/>
      </bottom>
      <diagonal/>
    </border>
    <border>
      <left style="dotted">
        <color rgb="FF7F7F7F"/>
      </left>
      <right style="dotted">
        <color rgb="FF7F7F7F"/>
      </right>
      <top style="dotted">
        <color rgb="FF7F7F7F"/>
      </top>
      <bottom style="dotted">
        <color rgb="FF7F7F7F"/>
      </bottom>
      <diagonal/>
    </border>
    <border>
      <left style="thin">
        <color indexed="64"/>
      </left>
      <right/>
      <top style="thin">
        <color indexed="64"/>
      </top>
      <bottom style="double">
        <color indexed="64"/>
      </bottom>
      <diagonal/>
    </border>
    <border>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23"/>
      </left>
      <right style="hair">
        <color indexed="64"/>
      </right>
      <top style="thin">
        <color indexed="64"/>
      </top>
      <bottom/>
      <diagonal/>
    </border>
    <border>
      <left/>
      <right/>
      <top style="medium">
        <color indexed="64"/>
      </top>
      <bottom style="medium">
        <color indexed="64"/>
      </bottom>
      <diagonal/>
    </border>
    <border>
      <left/>
      <right/>
      <top style="hair">
        <color indexed="64"/>
      </top>
      <bottom/>
      <diagonal/>
    </border>
    <border>
      <left style="hair">
        <color indexed="23"/>
      </left>
      <right/>
      <top style="hair">
        <color indexed="64"/>
      </top>
      <bottom style="hair">
        <color indexed="23"/>
      </bottom>
      <diagonal/>
    </border>
    <border>
      <left/>
      <right/>
      <top style="hair">
        <color indexed="64"/>
      </top>
      <bottom style="hair">
        <color indexed="23"/>
      </bottom>
      <diagonal/>
    </border>
    <border>
      <left style="hair">
        <color indexed="23"/>
      </left>
      <right/>
      <top/>
      <bottom/>
      <diagonal/>
    </border>
    <border>
      <left/>
      <right style="hair">
        <color indexed="64"/>
      </right>
      <top style="hair">
        <color indexed="64"/>
      </top>
      <bottom style="hair">
        <color indexed="23"/>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23"/>
      </left>
      <right/>
      <top/>
      <bottom/>
      <diagonal/>
    </border>
    <border>
      <left/>
      <right style="thin">
        <color indexed="23"/>
      </right>
      <top/>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23"/>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right/>
      <top style="double">
        <color indexed="64"/>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auto="1"/>
      </top>
      <bottom/>
      <diagonal/>
    </border>
    <border>
      <left style="hair">
        <color auto="1"/>
      </left>
      <right style="hair">
        <color auto="1"/>
      </right>
      <top/>
      <bottom/>
      <diagonal/>
    </border>
    <border>
      <left/>
      <right style="hair">
        <color indexed="64"/>
      </right>
      <top/>
      <bottom style="hair">
        <color indexed="23"/>
      </bottom>
      <diagonal/>
    </border>
    <border>
      <left style="thin">
        <color indexed="64"/>
      </left>
      <right/>
      <top style="double">
        <color auto="1"/>
      </top>
      <bottom style="double">
        <color auto="1"/>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right/>
      <top/>
      <bottom style="hair">
        <color indexed="64"/>
      </bottom>
      <diagonal/>
    </border>
    <border>
      <left style="thin">
        <color indexed="64"/>
      </left>
      <right style="thin">
        <color indexed="64"/>
      </right>
      <top/>
      <bottom style="double">
        <color indexed="64"/>
      </bottom>
      <diagonal/>
    </border>
    <border>
      <left style="hair">
        <color indexed="64"/>
      </left>
      <right style="thin">
        <color indexed="64"/>
      </right>
      <top/>
      <bottom style="hair">
        <color indexed="64"/>
      </bottom>
      <diagonal/>
    </border>
    <border>
      <left/>
      <right style="double">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double">
        <color indexed="64"/>
      </bottom>
      <diagonal/>
    </border>
    <border>
      <left style="double">
        <color indexed="64"/>
      </left>
      <right/>
      <top style="thin">
        <color indexed="64"/>
      </top>
      <bottom/>
      <diagonal/>
    </border>
    <border>
      <left style="double">
        <color indexed="64"/>
      </left>
      <right style="hair">
        <color indexed="64"/>
      </right>
      <top/>
      <bottom style="hair">
        <color indexed="64"/>
      </bottom>
      <diagonal/>
    </border>
    <border>
      <left style="thin">
        <color indexed="64"/>
      </left>
      <right style="double">
        <color indexed="64"/>
      </right>
      <top/>
      <bottom/>
      <diagonal/>
    </border>
    <border>
      <left style="double">
        <color indexed="64"/>
      </left>
      <right/>
      <top/>
      <bottom/>
      <diagonal/>
    </border>
    <border>
      <left/>
      <right style="double">
        <color indexed="64"/>
      </right>
      <top/>
      <bottom/>
      <diagonal/>
    </border>
    <border>
      <left style="double">
        <color indexed="64"/>
      </left>
      <right style="hair">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hair">
        <color indexed="64"/>
      </right>
      <top/>
      <bottom style="double">
        <color indexed="64"/>
      </bottom>
      <diagonal/>
    </border>
    <border>
      <left style="double">
        <color indexed="64"/>
      </left>
      <right/>
      <top style="double">
        <color indexed="64"/>
      </top>
      <bottom style="double">
        <color indexed="64"/>
      </bottom>
      <diagonal/>
    </border>
    <border>
      <left style="thin">
        <color indexed="64"/>
      </left>
      <right style="double">
        <color indexed="64"/>
      </right>
      <top/>
      <bottom style="hair">
        <color indexed="64"/>
      </bottom>
      <diagonal/>
    </border>
    <border>
      <left/>
      <right style="hair">
        <color indexed="23"/>
      </right>
      <top/>
      <bottom/>
      <diagonal/>
    </border>
    <border>
      <left/>
      <right style="double">
        <color indexed="64"/>
      </right>
      <top/>
      <bottom style="hair">
        <color indexed="64"/>
      </bottom>
      <diagonal/>
    </border>
    <border>
      <left style="double">
        <color auto="1"/>
      </left>
      <right/>
      <top style="double">
        <color auto="1"/>
      </top>
      <bottom/>
      <diagonal/>
    </border>
    <border>
      <left style="thin">
        <color indexed="64"/>
      </left>
      <right/>
      <top style="double">
        <color auto="1"/>
      </top>
      <bottom/>
      <diagonal/>
    </border>
    <border>
      <left/>
      <right style="double">
        <color indexed="64"/>
      </right>
      <top style="double">
        <color auto="1"/>
      </top>
      <bottom/>
      <diagonal/>
    </border>
    <border>
      <left style="thin">
        <color indexed="64"/>
      </left>
      <right style="double">
        <color auto="1"/>
      </right>
      <top style="double">
        <color auto="1"/>
      </top>
      <bottom/>
      <diagonal/>
    </border>
    <border>
      <left style="hair">
        <color indexed="64"/>
      </left>
      <right style="double">
        <color indexed="64"/>
      </right>
      <top style="thin">
        <color indexed="64"/>
      </top>
      <bottom style="double">
        <color auto="1"/>
      </bottom>
      <diagonal/>
    </border>
    <border>
      <left style="double">
        <color indexed="64"/>
      </left>
      <right/>
      <top/>
      <bottom style="thin">
        <color indexed="64"/>
      </bottom>
      <diagonal/>
    </border>
    <border>
      <left style="double">
        <color auto="1"/>
      </left>
      <right/>
      <top style="thin">
        <color indexed="64"/>
      </top>
      <bottom style="double">
        <color indexed="64"/>
      </bottom>
      <diagonal/>
    </border>
    <border>
      <left/>
      <right style="double">
        <color auto="1"/>
      </right>
      <top style="thin">
        <color indexed="64"/>
      </top>
      <bottom style="double">
        <color indexed="64"/>
      </bottom>
      <diagonal/>
    </border>
    <border>
      <left style="double">
        <color indexed="64"/>
      </left>
      <right style="hair">
        <color indexed="64"/>
      </right>
      <top/>
      <bottom/>
      <diagonal/>
    </border>
    <border>
      <left/>
      <right/>
      <top style="double">
        <color auto="1"/>
      </top>
      <bottom style="hair">
        <color indexed="64"/>
      </bottom>
      <diagonal/>
    </border>
    <border>
      <left/>
      <right/>
      <top style="double">
        <color indexed="64"/>
      </top>
      <bottom style="thin">
        <color indexed="64"/>
      </bottom>
      <diagonal/>
    </border>
    <border>
      <left style="thin">
        <color indexed="64"/>
      </left>
      <right style="double">
        <color indexed="64"/>
      </right>
      <top/>
      <bottom style="hair">
        <color indexed="23"/>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bottom style="double">
        <color indexed="64"/>
      </bottom>
      <diagonal/>
    </border>
    <border>
      <left style="hair">
        <color indexed="64"/>
      </left>
      <right style="double">
        <color indexed="64"/>
      </right>
      <top/>
      <bottom style="double">
        <color indexed="64"/>
      </bottom>
      <diagonal/>
    </border>
    <border>
      <left/>
      <right style="thin">
        <color indexed="64"/>
      </right>
      <top style="double">
        <color auto="1"/>
      </top>
      <bottom/>
      <diagonal/>
    </border>
    <border>
      <left style="hair">
        <color indexed="64"/>
      </left>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hair">
        <color auto="1"/>
      </right>
      <top style="hair">
        <color auto="1"/>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style="thin">
        <color indexed="64"/>
      </left>
      <right style="double">
        <color auto="1"/>
      </right>
      <top style="thin">
        <color indexed="64"/>
      </top>
      <bottom style="thin">
        <color indexed="64"/>
      </bottom>
      <diagonal/>
    </border>
    <border>
      <left/>
      <right style="hair">
        <color indexed="64"/>
      </right>
      <top style="hair">
        <color indexed="64"/>
      </top>
      <bottom/>
      <diagonal/>
    </border>
    <border>
      <left style="thin">
        <color indexed="64"/>
      </left>
      <right style="double">
        <color indexed="64"/>
      </right>
      <top style="hair">
        <color indexed="64"/>
      </top>
      <bottom/>
      <diagonal/>
    </border>
    <border>
      <left style="thin">
        <color indexed="64"/>
      </left>
      <right style="double">
        <color auto="1"/>
      </right>
      <top style="hair">
        <color indexed="64"/>
      </top>
      <bottom style="hair">
        <color indexed="64"/>
      </bottom>
      <diagonal/>
    </border>
    <border>
      <left/>
      <right style="thin">
        <color indexed="64"/>
      </right>
      <top style="hair">
        <color indexed="64"/>
      </top>
      <bottom/>
      <diagonal/>
    </border>
    <border>
      <left style="thin">
        <color indexed="64"/>
      </left>
      <right style="double">
        <color auto="1"/>
      </right>
      <top style="thin">
        <color indexed="64"/>
      </top>
      <bottom style="hair">
        <color indexed="64"/>
      </bottom>
      <diagonal/>
    </border>
    <border>
      <left style="thin">
        <color indexed="64"/>
      </left>
      <right style="double">
        <color auto="1"/>
      </right>
      <top style="hair">
        <color indexed="64"/>
      </top>
      <bottom style="double">
        <color auto="1"/>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double">
        <color auto="1"/>
      </top>
      <bottom style="double">
        <color auto="1"/>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auto="1"/>
      </top>
      <bottom/>
      <diagonal/>
    </border>
    <border>
      <left style="double">
        <color indexed="64"/>
      </left>
      <right style="thin">
        <color indexed="64"/>
      </right>
      <top style="hair">
        <color auto="1"/>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double">
        <color auto="1"/>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23"/>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auto="1"/>
      </top>
      <bottom/>
      <diagonal/>
    </border>
    <border>
      <left style="thin">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right/>
      <top style="hair">
        <color indexed="64"/>
      </top>
      <bottom style="hair">
        <color indexed="64"/>
      </bottom>
      <diagonal/>
    </border>
    <border>
      <left style="thin">
        <color indexed="64"/>
      </left>
      <right style="double">
        <color auto="1"/>
      </right>
      <top style="thin">
        <color indexed="64"/>
      </top>
      <bottom/>
      <diagonal/>
    </border>
    <border>
      <left style="thin">
        <color indexed="64"/>
      </left>
      <right style="double">
        <color auto="1"/>
      </right>
      <top/>
      <bottom style="thin">
        <color indexed="64"/>
      </bottom>
      <diagonal/>
    </border>
    <border>
      <left style="double">
        <color indexed="64"/>
      </left>
      <right style="thin">
        <color indexed="64"/>
      </right>
      <top style="thin">
        <color indexed="64"/>
      </top>
      <bottom style="double">
        <color indexed="64"/>
      </bottom>
      <diagonal/>
    </border>
    <border>
      <left style="hair">
        <color indexed="23"/>
      </left>
      <right style="hair">
        <color indexed="64"/>
      </right>
      <top/>
      <bottom style="hair">
        <color indexed="23"/>
      </bottom>
      <diagonal/>
    </border>
    <border>
      <left style="hair">
        <color indexed="23"/>
      </left>
      <right/>
      <top/>
      <bottom style="hair">
        <color indexed="23"/>
      </bottom>
      <diagonal/>
    </border>
    <border>
      <left style="hair">
        <color indexed="64"/>
      </left>
      <right style="thin">
        <color indexed="64"/>
      </right>
      <top style="hair">
        <color indexed="64"/>
      </top>
      <bottom style="double">
        <color auto="1"/>
      </bottom>
      <diagonal/>
    </border>
    <border>
      <left style="hair">
        <color indexed="64"/>
      </left>
      <right style="hair">
        <color indexed="64"/>
      </right>
      <top style="thin">
        <color indexed="64"/>
      </top>
      <bottom style="double">
        <color auto="1"/>
      </bottom>
      <diagonal/>
    </border>
    <border>
      <left style="thin">
        <color indexed="64"/>
      </left>
      <right style="hair">
        <color indexed="64"/>
      </right>
      <top/>
      <bottom/>
      <diagonal/>
    </border>
    <border>
      <left style="thick">
        <color indexed="64"/>
      </left>
      <right style="thick">
        <color indexed="64"/>
      </right>
      <top style="thick">
        <color indexed="64"/>
      </top>
      <bottom style="thick">
        <color indexed="64"/>
      </bottom>
      <diagonal/>
    </border>
    <border>
      <left style="double">
        <color indexed="64"/>
      </left>
      <right style="thin">
        <color indexed="64"/>
      </right>
      <top/>
      <bottom style="hair">
        <color indexed="23"/>
      </bottom>
      <diagonal/>
    </border>
    <border>
      <left style="thick">
        <color indexed="64"/>
      </left>
      <right/>
      <top style="double">
        <color indexed="64"/>
      </top>
      <bottom style="double">
        <color indexed="64"/>
      </bottom>
      <diagonal/>
    </border>
    <border>
      <left/>
      <right style="thick">
        <color indexed="64"/>
      </right>
      <top style="double">
        <color indexed="64"/>
      </top>
      <bottom style="double">
        <color indexed="64"/>
      </bottom>
      <diagonal/>
    </border>
    <border>
      <left/>
      <right style="thin">
        <color indexed="64"/>
      </right>
      <top style="hair">
        <color indexed="64"/>
      </top>
      <bottom style="hair">
        <color indexed="64"/>
      </bottom>
      <diagonal/>
    </border>
    <border>
      <left style="double">
        <color indexed="64"/>
      </left>
      <right style="thin">
        <color indexed="64"/>
      </right>
      <top/>
      <bottom/>
      <diagonal/>
    </border>
    <border>
      <left style="hair">
        <color indexed="23"/>
      </left>
      <right/>
      <top style="hair">
        <color indexed="64"/>
      </top>
      <bottom/>
      <diagonal/>
    </border>
    <border>
      <left style="thin">
        <color auto="1"/>
      </left>
      <right style="hair">
        <color indexed="64"/>
      </right>
      <top/>
      <bottom style="hair">
        <color indexed="23"/>
      </bottom>
      <diagonal/>
    </border>
    <border>
      <left style="thin">
        <color auto="1"/>
      </left>
      <right style="hair">
        <color indexed="64"/>
      </right>
      <top style="hair">
        <color indexed="64"/>
      </top>
      <bottom style="hair">
        <color indexed="23"/>
      </bottom>
      <diagonal/>
    </border>
    <border>
      <left style="hair">
        <color indexed="64"/>
      </left>
      <right style="hair">
        <color indexed="64"/>
      </right>
      <top style="hair">
        <color indexed="64"/>
      </top>
      <bottom/>
      <diagonal/>
    </border>
    <border>
      <left/>
      <right style="thin">
        <color indexed="64"/>
      </right>
      <top/>
      <bottom style="hair">
        <color indexed="64"/>
      </bottom>
      <diagonal/>
    </border>
    <border>
      <left/>
      <right style="double">
        <color indexed="64"/>
      </right>
      <top/>
      <bottom style="double">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23"/>
      </bottom>
      <diagonal/>
    </border>
    <border>
      <left/>
      <right style="hair">
        <color indexed="64"/>
      </right>
      <top style="hair">
        <color indexed="64"/>
      </top>
      <bottom style="hair">
        <color indexed="23"/>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diagonal/>
    </border>
    <border>
      <left style="double">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23"/>
      </right>
      <top/>
      <bottom style="double">
        <color auto="1"/>
      </bottom>
      <diagonal/>
    </border>
    <border>
      <left style="thin">
        <color indexed="64"/>
      </left>
      <right style="thin">
        <color indexed="64"/>
      </right>
      <top style="hair">
        <color indexed="64"/>
      </top>
      <bottom style="hair">
        <color indexed="64"/>
      </bottom>
      <diagonal/>
    </border>
    <border>
      <left style="hair">
        <color indexed="23"/>
      </left>
      <right/>
      <top style="hair">
        <color indexed="64"/>
      </top>
      <bottom style="hair">
        <color indexed="23"/>
      </bottom>
      <diagonal/>
    </border>
    <border>
      <left/>
      <right/>
      <top/>
      <bottom style="hair">
        <color indexed="23"/>
      </bottom>
      <diagonal/>
    </border>
    <border>
      <left style="thin">
        <color indexed="64"/>
      </left>
      <right style="thin">
        <color indexed="64"/>
      </right>
      <top style="hair">
        <color indexed="64"/>
      </top>
      <bottom style="hair">
        <color indexed="23"/>
      </bottom>
      <diagonal/>
    </border>
    <border>
      <left/>
      <right style="thin">
        <color indexed="64"/>
      </right>
      <top style="double">
        <color indexed="64"/>
      </top>
      <bottom style="thin">
        <color indexed="64"/>
      </bottom>
      <diagonal/>
    </border>
    <border>
      <left style="hair">
        <color indexed="23"/>
      </left>
      <right style="hair">
        <color indexed="64"/>
      </right>
      <top style="hair">
        <color indexed="64"/>
      </top>
      <bottom style="hair">
        <color indexed="23"/>
      </bottom>
      <diagonal/>
    </border>
    <border>
      <left style="hair">
        <color indexed="23"/>
      </left>
      <right/>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bottom style="double">
        <color indexed="64"/>
      </bottom>
      <diagonal/>
    </border>
    <border diagonalDown="1">
      <left style="double">
        <color indexed="64"/>
      </left>
      <right style="thin">
        <color indexed="64"/>
      </right>
      <top style="double">
        <color auto="1"/>
      </top>
      <bottom style="double">
        <color indexed="64"/>
      </bottom>
      <diagonal style="thin">
        <color indexed="64"/>
      </diagonal>
    </border>
    <border diagonalDown="1">
      <left style="double">
        <color indexed="64"/>
      </left>
      <right style="thin">
        <color indexed="64"/>
      </right>
      <top/>
      <bottom/>
      <diagonal style="thin">
        <color indexed="64"/>
      </diagonal>
    </border>
    <border diagonalDown="1">
      <left style="double">
        <color indexed="64"/>
      </left>
      <right style="thin">
        <color indexed="64"/>
      </right>
      <top/>
      <bottom style="double">
        <color indexed="64"/>
      </bottom>
      <diagonal style="thin">
        <color indexed="64"/>
      </diagonal>
    </border>
    <border diagonalDown="1">
      <left style="double">
        <color indexed="64"/>
      </left>
      <right style="thin">
        <color indexed="64"/>
      </right>
      <top style="double">
        <color indexed="64"/>
      </top>
      <bottom/>
      <diagonal style="thin">
        <color indexed="64"/>
      </diagonal>
    </border>
    <border diagonalDown="1">
      <left style="double">
        <color indexed="64"/>
      </left>
      <right style="thin">
        <color indexed="64"/>
      </right>
      <top/>
      <bottom style="thin">
        <color indexed="64"/>
      </bottom>
      <diagonal style="thin">
        <color indexed="64"/>
      </diagonal>
    </border>
    <border>
      <left style="double">
        <color indexed="64"/>
      </left>
      <right style="double">
        <color indexed="64"/>
      </right>
      <top style="hair">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style="thin">
        <color indexed="64"/>
      </right>
      <top style="hair">
        <color indexed="64"/>
      </top>
      <bottom style="hair">
        <color indexed="23"/>
      </bottom>
      <diagonal/>
    </border>
    <border>
      <left style="thick">
        <color indexed="64"/>
      </left>
      <right style="double">
        <color auto="1"/>
      </right>
      <top/>
      <bottom style="double">
        <color auto="1"/>
      </bottom>
      <diagonal/>
    </border>
    <border>
      <left style="thick">
        <color indexed="64"/>
      </left>
      <right style="thin">
        <color indexed="64"/>
      </right>
      <top style="double">
        <color indexed="64"/>
      </top>
      <bottom style="double">
        <color indexed="64"/>
      </bottom>
      <diagonal/>
    </border>
  </borders>
  <cellStyleXfs count="13">
    <xf numFmtId="0" fontId="0" fillId="2" borderId="0" applyNumberFormat="0" applyFont="0" applyFill="0" applyBorder="0">
      <alignment vertical="center"/>
      <protection hidden="1"/>
    </xf>
    <xf numFmtId="4" fontId="4" fillId="3" borderId="1" applyNumberFormat="0" applyFont="0" applyAlignment="0">
      <protection locked="0"/>
    </xf>
    <xf numFmtId="0" fontId="14" fillId="3" borderId="8" applyNumberFormat="0" applyFont="0">
      <alignment vertical="center"/>
      <protection locked="0"/>
    </xf>
    <xf numFmtId="164" fontId="15" fillId="0" borderId="0" applyFont="0" applyFill="0" applyBorder="0" applyAlignment="0" applyProtection="0"/>
    <xf numFmtId="9" fontId="17" fillId="0" borderId="0" applyFont="0" applyFill="0" applyBorder="0" applyAlignment="0" applyProtection="0"/>
    <xf numFmtId="0" fontId="2" fillId="0" borderId="0"/>
    <xf numFmtId="0" fontId="28" fillId="0" borderId="0"/>
    <xf numFmtId="0" fontId="30" fillId="0" borderId="0" applyNumberFormat="0" applyFill="0" applyBorder="0" applyAlignment="0" applyProtection="0"/>
    <xf numFmtId="0" fontId="4" fillId="2" borderId="0" applyNumberFormat="0" applyFont="0" applyFill="0" applyBorder="0">
      <alignment vertical="center"/>
      <protection hidden="1"/>
    </xf>
    <xf numFmtId="9" fontId="4" fillId="0" borderId="0" applyFont="0" applyFill="0" applyBorder="0" applyAlignment="0" applyProtection="0"/>
    <xf numFmtId="0" fontId="1" fillId="0" borderId="0"/>
    <xf numFmtId="4" fontId="4" fillId="3" borderId="171" applyNumberFormat="0" applyFont="0" applyAlignment="0">
      <protection locked="0"/>
    </xf>
    <xf numFmtId="164" fontId="4" fillId="0" borderId="0" applyFont="0" applyFill="0" applyBorder="0" applyAlignment="0" applyProtection="0"/>
  </cellStyleXfs>
  <cellXfs count="878">
    <xf numFmtId="0" fontId="0" fillId="2" borderId="0" xfId="0">
      <alignment vertical="center"/>
      <protection hidden="1"/>
    </xf>
    <xf numFmtId="0" fontId="0" fillId="2" borderId="0" xfId="0">
      <alignment vertical="center"/>
      <protection hidden="1"/>
    </xf>
    <xf numFmtId="0" fontId="0" fillId="2" borderId="6" xfId="0" applyBorder="1">
      <alignment vertical="center"/>
      <protection hidden="1"/>
    </xf>
    <xf numFmtId="0" fontId="0" fillId="2" borderId="0" xfId="0">
      <alignment vertical="center"/>
      <protection hidden="1"/>
    </xf>
    <xf numFmtId="0" fontId="0" fillId="0" borderId="0" xfId="0" applyFill="1">
      <alignment vertical="center"/>
      <protection hidden="1"/>
    </xf>
    <xf numFmtId="3" fontId="0" fillId="0" borderId="0" xfId="0" applyNumberFormat="1" applyFill="1" applyAlignment="1">
      <alignment horizontal="right" vertical="center"/>
      <protection hidden="1"/>
    </xf>
    <xf numFmtId="0" fontId="0" fillId="0" borderId="0" xfId="0" applyFill="1" applyAlignment="1">
      <alignment vertical="center"/>
      <protection hidden="1"/>
    </xf>
    <xf numFmtId="0" fontId="5" fillId="0" borderId="0" xfId="0" applyFont="1" applyFill="1">
      <alignment vertical="center"/>
      <protection hidden="1"/>
    </xf>
    <xf numFmtId="0" fontId="0" fillId="0" borderId="0" xfId="0" applyFill="1" applyAlignment="1">
      <alignment horizontal="center"/>
      <protection hidden="1"/>
    </xf>
    <xf numFmtId="0" fontId="0" fillId="0" borderId="0" xfId="0" applyFill="1" applyAlignment="1">
      <alignment horizontal="right"/>
      <protection hidden="1"/>
    </xf>
    <xf numFmtId="0" fontId="0" fillId="0" borderId="0" xfId="0" applyFill="1" applyBorder="1" applyAlignment="1">
      <alignment horizontal="center"/>
      <protection hidden="1"/>
    </xf>
    <xf numFmtId="0" fontId="0" fillId="0" borderId="0" xfId="0" applyFill="1" applyBorder="1">
      <alignment vertical="center"/>
      <protection hidden="1"/>
    </xf>
    <xf numFmtId="4" fontId="4" fillId="3" borderId="4" xfId="1" applyFont="1" applyBorder="1" applyAlignment="1">
      <alignment vertical="center"/>
      <protection locked="0"/>
    </xf>
    <xf numFmtId="4" fontId="9" fillId="3" borderId="8" xfId="1" applyFont="1" applyBorder="1" applyAlignment="1">
      <alignment vertical="center"/>
      <protection locked="0"/>
    </xf>
    <xf numFmtId="3" fontId="9" fillId="3" borderId="8" xfId="1" applyNumberFormat="1" applyFont="1" applyBorder="1" applyAlignment="1">
      <alignment vertical="center"/>
      <protection locked="0"/>
    </xf>
    <xf numFmtId="0" fontId="0" fillId="0" borderId="0" xfId="0" applyFill="1" applyAlignment="1">
      <alignment vertical="center" wrapText="1"/>
      <protection hidden="1"/>
    </xf>
    <xf numFmtId="0" fontId="0" fillId="0" borderId="0" xfId="0" applyFill="1" applyAlignment="1">
      <alignment vertical="center"/>
      <protection hidden="1"/>
    </xf>
    <xf numFmtId="0" fontId="0" fillId="0" borderId="0" xfId="0" applyFill="1" applyAlignment="1">
      <alignment vertical="center"/>
      <protection hidden="1"/>
    </xf>
    <xf numFmtId="0" fontId="0" fillId="0" borderId="0" xfId="0" applyFill="1" applyAlignment="1">
      <alignment vertical="center"/>
      <protection hidden="1"/>
    </xf>
    <xf numFmtId="3" fontId="18" fillId="0" borderId="0" xfId="3" applyNumberFormat="1" applyFont="1" applyFill="1" applyAlignment="1" applyProtection="1">
      <alignment vertical="center"/>
      <protection hidden="1"/>
    </xf>
    <xf numFmtId="0" fontId="18" fillId="0" borderId="0" xfId="0" applyFont="1" applyFill="1" applyAlignment="1">
      <alignment vertical="center"/>
      <protection hidden="1"/>
    </xf>
    <xf numFmtId="0" fontId="18" fillId="0" borderId="0" xfId="0" applyFont="1" applyFill="1" applyAlignment="1">
      <alignment vertical="center"/>
      <protection hidden="1"/>
    </xf>
    <xf numFmtId="0" fontId="3" fillId="0" borderId="10" xfId="0" applyFont="1" applyFill="1" applyBorder="1" applyAlignment="1">
      <alignment vertical="center"/>
      <protection hidden="1"/>
    </xf>
    <xf numFmtId="0" fontId="3" fillId="0" borderId="0" xfId="0" applyFont="1" applyFill="1" applyBorder="1" applyAlignment="1">
      <alignment vertical="center"/>
      <protection hidden="1"/>
    </xf>
    <xf numFmtId="3" fontId="0" fillId="0" borderId="5" xfId="3" applyNumberFormat="1" applyFont="1" applyFill="1" applyBorder="1" applyAlignment="1" applyProtection="1">
      <alignment horizontal="right" vertical="center"/>
      <protection hidden="1"/>
    </xf>
    <xf numFmtId="3" fontId="0" fillId="0" borderId="0" xfId="3" applyNumberFormat="1" applyFont="1" applyFill="1" applyBorder="1" applyAlignment="1" applyProtection="1">
      <alignment horizontal="right" vertical="center"/>
      <protection hidden="1"/>
    </xf>
    <xf numFmtId="0" fontId="6" fillId="0" borderId="0" xfId="0" applyFont="1" applyFill="1">
      <alignment vertical="center"/>
      <protection hidden="1"/>
    </xf>
    <xf numFmtId="0" fontId="0" fillId="0" borderId="0" xfId="0" applyFill="1" applyAlignment="1">
      <alignment vertical="center"/>
      <protection hidden="1"/>
    </xf>
    <xf numFmtId="0" fontId="3" fillId="0" borderId="3" xfId="0" applyFont="1" applyFill="1" applyBorder="1" applyAlignment="1">
      <alignment horizontal="left" vertical="center"/>
      <protection hidden="1"/>
    </xf>
    <xf numFmtId="0" fontId="3" fillId="0" borderId="3" xfId="0" applyFont="1" applyFill="1" applyBorder="1" applyAlignment="1">
      <alignment horizontal="center" vertical="center"/>
      <protection hidden="1"/>
    </xf>
    <xf numFmtId="3" fontId="3" fillId="0" borderId="3" xfId="0" applyNumberFormat="1" applyFont="1" applyFill="1" applyBorder="1" applyAlignment="1">
      <alignment horizontal="center" vertical="center"/>
      <protection hidden="1"/>
    </xf>
    <xf numFmtId="3" fontId="3" fillId="0" borderId="3" xfId="0" applyNumberFormat="1" applyFont="1" applyFill="1" applyBorder="1" applyAlignment="1">
      <alignment vertical="center"/>
      <protection hidden="1"/>
    </xf>
    <xf numFmtId="0" fontId="4" fillId="0" borderId="0" xfId="0" applyFont="1" applyFill="1">
      <alignment vertical="center"/>
      <protection hidden="1"/>
    </xf>
    <xf numFmtId="0" fontId="6" fillId="0" borderId="0" xfId="0" applyFont="1" applyFill="1">
      <alignment vertical="center"/>
      <protection hidden="1"/>
    </xf>
    <xf numFmtId="3" fontId="4" fillId="0" borderId="0" xfId="0" applyNumberFormat="1" applyFont="1" applyFill="1">
      <alignment vertical="center"/>
      <protection hidden="1"/>
    </xf>
    <xf numFmtId="0" fontId="0" fillId="0" borderId="6" xfId="0" applyFill="1" applyBorder="1">
      <alignment vertical="center"/>
      <protection hidden="1"/>
    </xf>
    <xf numFmtId="0" fontId="3" fillId="0" borderId="6" xfId="0" applyFont="1" applyFill="1" applyBorder="1" applyAlignment="1">
      <alignment horizontal="left" vertical="center"/>
      <protection hidden="1"/>
    </xf>
    <xf numFmtId="0" fontId="10" fillId="0" borderId="6" xfId="0" applyFont="1" applyFill="1" applyBorder="1" applyAlignment="1">
      <alignment horizontal="left" vertical="center"/>
      <protection hidden="1"/>
    </xf>
    <xf numFmtId="168" fontId="10" fillId="0" borderId="6" xfId="0" applyNumberFormat="1" applyFont="1" applyFill="1" applyBorder="1" applyAlignment="1">
      <alignment vertical="center"/>
      <protection hidden="1"/>
    </xf>
    <xf numFmtId="0" fontId="16" fillId="0" borderId="0" xfId="0" applyFont="1" applyFill="1">
      <alignment vertical="center"/>
      <protection hidden="1"/>
    </xf>
    <xf numFmtId="3" fontId="9" fillId="0" borderId="8" xfId="0" applyNumberFormat="1" applyFont="1" applyFill="1" applyBorder="1">
      <alignment vertical="center"/>
      <protection hidden="1"/>
    </xf>
    <xf numFmtId="0" fontId="20" fillId="0" borderId="0" xfId="0" applyFont="1" applyFill="1">
      <alignment vertical="center"/>
      <protection hidden="1"/>
    </xf>
    <xf numFmtId="4" fontId="4" fillId="3" borderId="12" xfId="1" applyBorder="1" applyAlignment="1">
      <alignment vertical="center"/>
      <protection locked="0"/>
    </xf>
    <xf numFmtId="4" fontId="4" fillId="3" borderId="13" xfId="1" applyBorder="1" applyAlignment="1">
      <alignment vertical="center"/>
      <protection locked="0"/>
    </xf>
    <xf numFmtId="3" fontId="18" fillId="0" borderId="3" xfId="3" applyNumberFormat="1" applyFont="1" applyFill="1" applyBorder="1" applyAlignment="1" applyProtection="1">
      <alignment vertical="center"/>
      <protection hidden="1"/>
    </xf>
    <xf numFmtId="0" fontId="0" fillId="0" borderId="3" xfId="0" applyFill="1" applyBorder="1" applyAlignment="1">
      <alignment vertical="center"/>
      <protection hidden="1"/>
    </xf>
    <xf numFmtId="4" fontId="4" fillId="3" borderId="11" xfId="1" applyFont="1" applyBorder="1" applyAlignment="1" applyProtection="1">
      <alignment vertical="center"/>
      <protection locked="0"/>
    </xf>
    <xf numFmtId="4" fontId="4" fillId="3" borderId="11" xfId="1" applyBorder="1" applyAlignment="1" applyProtection="1">
      <alignment vertical="center"/>
      <protection locked="0"/>
    </xf>
    <xf numFmtId="4" fontId="4" fillId="3" borderId="12" xfId="1" applyFont="1" applyBorder="1" applyAlignment="1" applyProtection="1">
      <alignment vertical="center"/>
      <protection locked="0"/>
    </xf>
    <xf numFmtId="4" fontId="4" fillId="3" borderId="12" xfId="1" applyBorder="1" applyAlignment="1" applyProtection="1">
      <alignment vertical="center"/>
      <protection locked="0"/>
    </xf>
    <xf numFmtId="0" fontId="21" fillId="0" borderId="0" xfId="0" applyFont="1" applyFill="1" applyAlignment="1">
      <alignment vertical="center"/>
      <protection hidden="1"/>
    </xf>
    <xf numFmtId="0" fontId="21" fillId="0" borderId="3" xfId="0" applyFont="1" applyFill="1" applyBorder="1" applyAlignment="1">
      <alignment vertical="center"/>
      <protection hidden="1"/>
    </xf>
    <xf numFmtId="3" fontId="4" fillId="0" borderId="0" xfId="0" applyNumberFormat="1" applyFont="1" applyFill="1" applyAlignment="1">
      <alignment vertical="center"/>
      <protection hidden="1"/>
    </xf>
    <xf numFmtId="3" fontId="7" fillId="0" borderId="0" xfId="0" applyNumberFormat="1" applyFont="1" applyFill="1" applyBorder="1" applyAlignment="1" applyProtection="1">
      <alignment vertical="center"/>
      <protection hidden="1"/>
    </xf>
    <xf numFmtId="0" fontId="3" fillId="0" borderId="0" xfId="0" applyFont="1" applyFill="1">
      <alignment vertical="center"/>
      <protection hidden="1"/>
    </xf>
    <xf numFmtId="1" fontId="4" fillId="0" borderId="0" xfId="0" applyNumberFormat="1" applyFont="1" applyFill="1">
      <alignment vertical="center"/>
      <protection hidden="1"/>
    </xf>
    <xf numFmtId="1" fontId="0" fillId="0" borderId="0" xfId="0" applyNumberFormat="1" applyFill="1">
      <alignment vertical="center"/>
      <protection hidden="1"/>
    </xf>
    <xf numFmtId="165" fontId="0" fillId="0" borderId="0" xfId="0" applyNumberFormat="1" applyFill="1" applyBorder="1">
      <alignment vertical="center"/>
      <protection hidden="1"/>
    </xf>
    <xf numFmtId="166" fontId="0" fillId="0" borderId="0" xfId="0" applyNumberFormat="1" applyFill="1">
      <alignment vertical="center"/>
      <protection hidden="1"/>
    </xf>
    <xf numFmtId="0" fontId="4" fillId="0" borderId="0" xfId="0" applyFont="1" applyFill="1">
      <alignment vertical="center"/>
      <protection hidden="1"/>
    </xf>
    <xf numFmtId="0" fontId="4" fillId="0" borderId="5" xfId="0" applyFont="1" applyFill="1" applyBorder="1" applyAlignment="1">
      <alignment vertical="center"/>
      <protection hidden="1"/>
    </xf>
    <xf numFmtId="3" fontId="4" fillId="3" borderId="16" xfId="1" applyNumberFormat="1" applyFont="1" applyBorder="1" applyAlignment="1">
      <alignment vertical="center"/>
      <protection locked="0"/>
    </xf>
    <xf numFmtId="3" fontId="4" fillId="3" borderId="15" xfId="1" applyNumberFormat="1" applyFont="1" applyBorder="1" applyAlignment="1">
      <alignment horizontal="right" vertical="center"/>
      <protection locked="0"/>
    </xf>
    <xf numFmtId="9" fontId="0" fillId="0" borderId="2" xfId="4" applyFont="1" applyFill="1" applyBorder="1" applyAlignment="1" applyProtection="1">
      <alignment horizontal="right" vertical="center"/>
      <protection hidden="1"/>
    </xf>
    <xf numFmtId="9" fontId="7" fillId="0" borderId="17" xfId="4" applyFont="1" applyFill="1" applyBorder="1" applyAlignment="1" applyProtection="1">
      <alignment vertical="center"/>
      <protection hidden="1"/>
    </xf>
    <xf numFmtId="0" fontId="3" fillId="0" borderId="17" xfId="0" applyFont="1" applyFill="1" applyBorder="1" applyAlignment="1">
      <alignment vertical="center"/>
      <protection hidden="1"/>
    </xf>
    <xf numFmtId="3" fontId="7" fillId="0" borderId="3" xfId="0" applyNumberFormat="1" applyFont="1" applyFill="1" applyBorder="1" applyAlignment="1">
      <alignment horizontal="left" vertical="center"/>
      <protection hidden="1"/>
    </xf>
    <xf numFmtId="0" fontId="18" fillId="0" borderId="2" xfId="0" applyFont="1" applyFill="1" applyBorder="1" applyAlignment="1">
      <alignment horizontal="left" vertical="center"/>
      <protection hidden="1"/>
    </xf>
    <xf numFmtId="4" fontId="0" fillId="0" borderId="5" xfId="0" applyNumberFormat="1" applyFill="1" applyBorder="1" applyAlignment="1">
      <alignment vertical="center"/>
      <protection hidden="1"/>
    </xf>
    <xf numFmtId="0" fontId="18" fillId="0" borderId="0" xfId="0" applyFont="1" applyFill="1" applyBorder="1" applyAlignment="1">
      <alignment vertical="center"/>
      <protection hidden="1"/>
    </xf>
    <xf numFmtId="0" fontId="18" fillId="0" borderId="0" xfId="0" applyFont="1" applyFill="1" applyAlignment="1">
      <alignment vertical="center"/>
      <protection hidden="1"/>
    </xf>
    <xf numFmtId="0" fontId="18" fillId="0" borderId="3" xfId="0" applyFont="1" applyFill="1" applyBorder="1" applyAlignment="1">
      <alignment vertical="center"/>
      <protection hidden="1"/>
    </xf>
    <xf numFmtId="3" fontId="18" fillId="0" borderId="0" xfId="0" applyNumberFormat="1" applyFont="1" applyFill="1" applyBorder="1" applyAlignment="1">
      <alignment horizontal="left" vertical="center"/>
      <protection hidden="1"/>
    </xf>
    <xf numFmtId="0" fontId="7" fillId="0" borderId="17" xfId="0" applyFont="1" applyFill="1" applyBorder="1" applyAlignment="1">
      <alignment horizontal="left" vertical="center"/>
      <protection hidden="1"/>
    </xf>
    <xf numFmtId="4" fontId="0" fillId="0" borderId="0" xfId="0" applyNumberFormat="1" applyFill="1" applyAlignment="1">
      <alignment vertical="center"/>
      <protection hidden="1"/>
    </xf>
    <xf numFmtId="4" fontId="4" fillId="0" borderId="0" xfId="0" applyNumberFormat="1" applyFont="1" applyFill="1" applyAlignment="1">
      <alignment vertical="center"/>
      <protection hidden="1"/>
    </xf>
    <xf numFmtId="4" fontId="4" fillId="0" borderId="2" xfId="0" applyNumberFormat="1" applyFont="1" applyFill="1" applyBorder="1" applyAlignment="1">
      <alignment vertical="center"/>
      <protection hidden="1"/>
    </xf>
    <xf numFmtId="4" fontId="4" fillId="0" borderId="5" xfId="0" applyNumberFormat="1" applyFont="1" applyFill="1" applyBorder="1" applyAlignment="1">
      <alignment vertical="center"/>
      <protection hidden="1"/>
    </xf>
    <xf numFmtId="4" fontId="4" fillId="0" borderId="0" xfId="0" applyNumberFormat="1" applyFont="1" applyFill="1" applyAlignment="1">
      <alignment horizontal="left" vertical="center"/>
      <protection hidden="1"/>
    </xf>
    <xf numFmtId="4" fontId="4" fillId="0" borderId="0" xfId="0" applyNumberFormat="1" applyFont="1" applyFill="1" applyAlignment="1">
      <alignment vertical="center" wrapText="1"/>
      <protection hidden="1"/>
    </xf>
    <xf numFmtId="0" fontId="4" fillId="0" borderId="2" xfId="0" quotePrefix="1" applyFont="1" applyFill="1" applyBorder="1" applyAlignment="1">
      <alignment horizontal="left" vertical="center"/>
      <protection hidden="1"/>
    </xf>
    <xf numFmtId="0" fontId="0" fillId="0" borderId="0" xfId="0" applyFill="1" applyAlignment="1">
      <alignment vertical="center"/>
      <protection hidden="1"/>
    </xf>
    <xf numFmtId="0" fontId="3" fillId="0" borderId="18" xfId="0" applyNumberFormat="1" applyFont="1" applyFill="1" applyBorder="1" applyAlignment="1">
      <alignment vertical="center"/>
      <protection hidden="1"/>
    </xf>
    <xf numFmtId="0" fontId="3" fillId="0" borderId="19" xfId="0" applyNumberFormat="1" applyFont="1" applyFill="1" applyBorder="1" applyAlignment="1">
      <alignment horizontal="left" vertical="center"/>
      <protection hidden="1"/>
    </xf>
    <xf numFmtId="0" fontId="3" fillId="0" borderId="20" xfId="0" applyNumberFormat="1" applyFont="1" applyFill="1" applyBorder="1" applyAlignment="1">
      <alignment vertical="center"/>
      <protection hidden="1"/>
    </xf>
    <xf numFmtId="0" fontId="3" fillId="0" borderId="0" xfId="0" applyNumberFormat="1" applyFont="1" applyFill="1" applyBorder="1" applyAlignment="1">
      <alignment vertical="center"/>
      <protection hidden="1"/>
    </xf>
    <xf numFmtId="0" fontId="8" fillId="0" borderId="0" xfId="0" applyFont="1" applyFill="1" applyBorder="1" applyAlignment="1">
      <alignment horizontal="centerContinuous"/>
      <protection hidden="1"/>
    </xf>
    <xf numFmtId="0" fontId="8" fillId="0" borderId="3" xfId="0" applyFont="1" applyFill="1" applyBorder="1" applyAlignment="1">
      <alignment horizontal="centerContinuous"/>
      <protection hidden="1"/>
    </xf>
    <xf numFmtId="0" fontId="8" fillId="0" borderId="3" xfId="0" applyFont="1" applyFill="1" applyBorder="1" applyAlignment="1">
      <alignment horizontal="center"/>
      <protection hidden="1"/>
    </xf>
    <xf numFmtId="0" fontId="8" fillId="0" borderId="0" xfId="0" applyFont="1" applyFill="1" applyBorder="1" applyAlignment="1">
      <alignment horizontal="center" vertical="center"/>
      <protection hidden="1"/>
    </xf>
    <xf numFmtId="0" fontId="8" fillId="0" borderId="0" xfId="0" applyFont="1" applyFill="1" applyBorder="1" applyAlignment="1">
      <alignment horizontal="centerContinuous" vertical="center"/>
      <protection hidden="1"/>
    </xf>
    <xf numFmtId="2" fontId="10" fillId="0" borderId="6" xfId="0" applyNumberFormat="1" applyFont="1" applyFill="1" applyBorder="1" applyAlignment="1">
      <alignment vertical="center"/>
      <protection hidden="1"/>
    </xf>
    <xf numFmtId="172" fontId="10" fillId="0" borderId="6" xfId="0" applyNumberFormat="1" applyFont="1" applyFill="1" applyBorder="1" applyAlignment="1">
      <alignment vertical="center"/>
      <protection hidden="1"/>
    </xf>
    <xf numFmtId="9" fontId="0" fillId="0" borderId="0" xfId="4" applyFont="1" applyFill="1" applyAlignment="1" applyProtection="1">
      <alignment vertical="center"/>
      <protection hidden="1"/>
    </xf>
    <xf numFmtId="0" fontId="0" fillId="0" borderId="0" xfId="0" applyFill="1" applyBorder="1" applyAlignment="1">
      <alignment vertical="center"/>
      <protection hidden="1"/>
    </xf>
    <xf numFmtId="0" fontId="11" fillId="0" borderId="0" xfId="0" applyFont="1" applyFill="1" applyBorder="1" applyAlignment="1">
      <alignment horizontal="centerContinuous" vertical="center"/>
      <protection hidden="1"/>
    </xf>
    <xf numFmtId="0" fontId="8" fillId="0" borderId="2" xfId="0" applyFont="1" applyFill="1" applyBorder="1" applyAlignment="1">
      <alignment horizontal="centerContinuous"/>
      <protection hidden="1"/>
    </xf>
    <xf numFmtId="0" fontId="8" fillId="0" borderId="2" xfId="0" applyFont="1" applyFill="1" applyBorder="1" applyAlignment="1">
      <alignment horizontal="center"/>
      <protection hidden="1"/>
    </xf>
    <xf numFmtId="0" fontId="4" fillId="0" borderId="0" xfId="0" applyFont="1" applyFill="1" applyBorder="1">
      <alignment vertical="center"/>
      <protection hidden="1"/>
    </xf>
    <xf numFmtId="0" fontId="20" fillId="0" borderId="0" xfId="0" applyFont="1" applyFill="1" applyAlignment="1">
      <alignment horizontal="left" vertical="center"/>
      <protection hidden="1"/>
    </xf>
    <xf numFmtId="0" fontId="3" fillId="0" borderId="0" xfId="0" applyFont="1" applyFill="1" applyAlignment="1">
      <alignment horizontal="right" vertical="center"/>
      <protection hidden="1"/>
    </xf>
    <xf numFmtId="9" fontId="7" fillId="0" borderId="12" xfId="4" applyFont="1" applyFill="1" applyBorder="1" applyAlignment="1" applyProtection="1">
      <alignment horizontal="right" vertical="center"/>
      <protection hidden="1"/>
    </xf>
    <xf numFmtId="3" fontId="18" fillId="0" borderId="12" xfId="3" applyNumberFormat="1" applyFont="1" applyFill="1" applyBorder="1" applyAlignment="1" applyProtection="1">
      <alignment vertical="center"/>
      <protection hidden="1"/>
    </xf>
    <xf numFmtId="3" fontId="20" fillId="0" borderId="3" xfId="0" applyNumberFormat="1" applyFont="1" applyFill="1" applyBorder="1" applyAlignment="1">
      <alignment horizontal="left" vertical="center"/>
      <protection hidden="1"/>
    </xf>
    <xf numFmtId="3" fontId="20" fillId="0" borderId="3" xfId="3" applyNumberFormat="1" applyFont="1" applyFill="1" applyBorder="1" applyAlignment="1" applyProtection="1">
      <alignment horizontal="right" vertical="center"/>
      <protection hidden="1"/>
    </xf>
    <xf numFmtId="0" fontId="20" fillId="0" borderId="10" xfId="0" applyFont="1" applyFill="1" applyBorder="1" applyAlignment="1">
      <alignment vertical="center"/>
      <protection hidden="1"/>
    </xf>
    <xf numFmtId="3" fontId="20" fillId="0" borderId="10" xfId="3" applyNumberFormat="1" applyFont="1" applyFill="1" applyBorder="1" applyAlignment="1" applyProtection="1">
      <alignment vertical="center"/>
      <protection hidden="1"/>
    </xf>
    <xf numFmtId="0" fontId="20" fillId="0" borderId="10" xfId="0" applyFont="1" applyFill="1" applyBorder="1" applyAlignment="1">
      <alignment horizontal="left" vertical="center"/>
      <protection hidden="1"/>
    </xf>
    <xf numFmtId="1" fontId="7" fillId="0" borderId="3" xfId="0" applyNumberFormat="1" applyFont="1" applyFill="1" applyBorder="1" applyAlignment="1">
      <alignment horizontal="center" vertical="center" wrapText="1"/>
      <protection hidden="1"/>
    </xf>
    <xf numFmtId="0" fontId="8" fillId="0" borderId="3" xfId="0" applyFont="1" applyFill="1" applyBorder="1" applyAlignment="1">
      <alignment horizontal="centerContinuous" wrapText="1"/>
      <protection hidden="1"/>
    </xf>
    <xf numFmtId="0" fontId="0" fillId="0" borderId="0" xfId="0" applyFill="1" applyAlignment="1">
      <alignment vertical="center"/>
      <protection hidden="1"/>
    </xf>
    <xf numFmtId="0" fontId="7" fillId="0" borderId="0" xfId="0" applyFont="1" applyFill="1" applyBorder="1" applyAlignment="1">
      <alignment horizontal="left" vertical="center"/>
      <protection hidden="1"/>
    </xf>
    <xf numFmtId="165" fontId="24" fillId="0" borderId="0" xfId="0" applyNumberFormat="1" applyFont="1" applyFill="1" applyBorder="1">
      <alignment vertical="center"/>
      <protection hidden="1"/>
    </xf>
    <xf numFmtId="165" fontId="4" fillId="0" borderId="0" xfId="0" applyNumberFormat="1" applyFont="1" applyFill="1" applyBorder="1">
      <alignment vertical="center"/>
      <protection hidden="1"/>
    </xf>
    <xf numFmtId="172" fontId="3" fillId="0" borderId="0" xfId="0" applyNumberFormat="1" applyFont="1" applyFill="1">
      <alignment vertical="center"/>
      <protection hidden="1"/>
    </xf>
    <xf numFmtId="172" fontId="0" fillId="0" borderId="0" xfId="0" applyNumberFormat="1" applyFill="1">
      <alignment vertical="center"/>
      <protection hidden="1"/>
    </xf>
    <xf numFmtId="1" fontId="24" fillId="0" borderId="0" xfId="0" applyNumberFormat="1" applyFont="1" applyFill="1">
      <alignment vertical="center"/>
      <protection hidden="1"/>
    </xf>
    <xf numFmtId="0" fontId="24" fillId="0" borderId="0" xfId="0" applyFont="1" applyFill="1">
      <alignment vertical="center"/>
      <protection hidden="1"/>
    </xf>
    <xf numFmtId="172" fontId="24" fillId="0" borderId="0" xfId="0" applyNumberFormat="1" applyFont="1" applyFill="1">
      <alignment vertical="center"/>
      <protection hidden="1"/>
    </xf>
    <xf numFmtId="166" fontId="24" fillId="0" borderId="0" xfId="0" applyNumberFormat="1" applyFont="1" applyFill="1">
      <alignment vertical="center"/>
      <protection hidden="1"/>
    </xf>
    <xf numFmtId="4" fontId="5" fillId="3" borderId="22" xfId="1" applyNumberFormat="1" applyFont="1" applyBorder="1" applyAlignment="1">
      <alignment vertical="center"/>
      <protection locked="0"/>
    </xf>
    <xf numFmtId="4" fontId="25" fillId="0" borderId="0" xfId="0" applyNumberFormat="1" applyFont="1" applyFill="1" applyAlignment="1">
      <alignment vertical="center"/>
      <protection hidden="1"/>
    </xf>
    <xf numFmtId="0" fontId="0" fillId="0" borderId="0" xfId="0" applyFill="1" applyBorder="1" applyAlignment="1">
      <alignment horizontal="right"/>
      <protection hidden="1"/>
    </xf>
    <xf numFmtId="0" fontId="27" fillId="0" borderId="0" xfId="6" applyFont="1" applyAlignment="1">
      <alignment horizontal="center" vertical="center"/>
    </xf>
    <xf numFmtId="0" fontId="28" fillId="0" borderId="0" xfId="6"/>
    <xf numFmtId="0" fontId="28" fillId="0" borderId="0" xfId="6" applyAlignment="1">
      <alignment horizontal="center"/>
    </xf>
    <xf numFmtId="0" fontId="28" fillId="0" borderId="0" xfId="6" applyAlignment="1">
      <alignment horizontal="left"/>
    </xf>
    <xf numFmtId="0" fontId="29" fillId="0" borderId="0" xfId="6" applyFont="1" applyAlignment="1">
      <alignment vertical="center"/>
    </xf>
    <xf numFmtId="0" fontId="30" fillId="0" borderId="0" xfId="7" applyAlignment="1">
      <alignment vertical="center"/>
    </xf>
    <xf numFmtId="0" fontId="3" fillId="0" borderId="0" xfId="0" applyNumberFormat="1" applyFont="1" applyFill="1" applyBorder="1" applyAlignment="1">
      <alignment horizontal="left" vertical="center"/>
      <protection hidden="1"/>
    </xf>
    <xf numFmtId="4" fontId="5" fillId="3" borderId="39" xfId="1" applyNumberFormat="1" applyFont="1" applyBorder="1" applyAlignment="1">
      <alignment vertical="center"/>
      <protection locked="0"/>
    </xf>
    <xf numFmtId="2" fontId="31" fillId="0" borderId="6" xfId="0" applyNumberFormat="1" applyFont="1" applyFill="1" applyBorder="1" applyAlignment="1">
      <alignment vertical="center"/>
      <protection hidden="1"/>
    </xf>
    <xf numFmtId="0" fontId="33" fillId="0" borderId="42" xfId="0" applyFont="1" applyFill="1" applyBorder="1" applyAlignment="1">
      <alignment horizontal="centerContinuous" vertical="center" wrapText="1"/>
      <protection hidden="1"/>
    </xf>
    <xf numFmtId="0" fontId="0" fillId="0" borderId="0" xfId="0" applyFill="1" applyBorder="1" applyAlignment="1">
      <alignment vertical="center"/>
      <protection hidden="1"/>
    </xf>
    <xf numFmtId="0" fontId="3" fillId="0" borderId="0" xfId="0" applyNumberFormat="1" applyFont="1" applyFill="1" applyBorder="1" applyAlignment="1">
      <alignment horizontal="left" vertical="center" wrapText="1"/>
      <protection hidden="1"/>
    </xf>
    <xf numFmtId="0" fontId="3" fillId="0" borderId="34" xfId="0" applyNumberFormat="1" applyFont="1" applyFill="1" applyBorder="1" applyAlignment="1">
      <alignment horizontal="left" vertical="center" wrapText="1"/>
      <protection hidden="1"/>
    </xf>
    <xf numFmtId="0" fontId="38" fillId="0" borderId="0" xfId="6" applyFont="1" applyAlignment="1">
      <alignment horizontal="left" vertical="center" indent="1"/>
    </xf>
    <xf numFmtId="0" fontId="38" fillId="0" borderId="0" xfId="6" applyFont="1" applyAlignment="1">
      <alignment horizontal="left" vertical="center"/>
    </xf>
    <xf numFmtId="0" fontId="28" fillId="0" borderId="0" xfId="6" applyFont="1"/>
    <xf numFmtId="0" fontId="27" fillId="0" borderId="28" xfId="6" applyFont="1" applyBorder="1" applyAlignment="1">
      <alignment vertical="center" wrapText="1"/>
    </xf>
    <xf numFmtId="0" fontId="27" fillId="0" borderId="7" xfId="6" applyFont="1" applyBorder="1" applyAlignment="1">
      <alignment horizontal="center" vertical="center" wrapText="1"/>
    </xf>
    <xf numFmtId="0" fontId="27" fillId="0" borderId="27" xfId="6" applyFont="1" applyBorder="1" applyAlignment="1">
      <alignment horizontal="center" vertical="center" wrapText="1"/>
    </xf>
    <xf numFmtId="0" fontId="27" fillId="0" borderId="23" xfId="6" applyFont="1" applyBorder="1" applyAlignment="1">
      <alignment horizontal="center" vertical="center" wrapText="1"/>
    </xf>
    <xf numFmtId="0" fontId="27" fillId="0" borderId="23" xfId="6" applyFont="1" applyBorder="1" applyAlignment="1">
      <alignment horizontal="left" vertical="center" wrapText="1"/>
    </xf>
    <xf numFmtId="0" fontId="27" fillId="0" borderId="23" xfId="6" applyFont="1" applyFill="1" applyBorder="1" applyAlignment="1">
      <alignment horizontal="center" vertical="center" wrapText="1"/>
    </xf>
    <xf numFmtId="0" fontId="0" fillId="2" borderId="47" xfId="0" applyBorder="1">
      <alignment vertical="center"/>
      <protection hidden="1"/>
    </xf>
    <xf numFmtId="0" fontId="0" fillId="0" borderId="51" xfId="0" applyFill="1" applyBorder="1">
      <alignment vertical="center"/>
      <protection hidden="1"/>
    </xf>
    <xf numFmtId="0" fontId="0" fillId="0" borderId="47" xfId="0" applyFill="1" applyBorder="1">
      <alignment vertical="center"/>
      <protection hidden="1"/>
    </xf>
    <xf numFmtId="0" fontId="0" fillId="0" borderId="46" xfId="0" applyFill="1" applyBorder="1">
      <alignment vertical="center"/>
      <protection hidden="1"/>
    </xf>
    <xf numFmtId="0" fontId="3" fillId="2" borderId="0" xfId="0" applyFont="1" applyAlignment="1">
      <alignment vertical="center"/>
      <protection hidden="1"/>
    </xf>
    <xf numFmtId="0" fontId="3" fillId="2" borderId="0" xfId="0" applyFont="1" applyAlignment="1">
      <alignment horizontal="center" vertical="center"/>
      <protection hidden="1"/>
    </xf>
    <xf numFmtId="0" fontId="4" fillId="0" borderId="23" xfId="0" quotePrefix="1" applyFont="1" applyFill="1" applyBorder="1" applyAlignment="1">
      <alignment vertical="center"/>
      <protection hidden="1"/>
    </xf>
    <xf numFmtId="0" fontId="4" fillId="0" borderId="23" xfId="0" quotePrefix="1" applyFont="1" applyFill="1" applyBorder="1" applyAlignment="1">
      <alignment vertical="center" wrapText="1"/>
      <protection hidden="1"/>
    </xf>
    <xf numFmtId="0" fontId="27" fillId="0" borderId="23" xfId="0" applyFont="1" applyFill="1" applyBorder="1" applyAlignment="1">
      <alignment vertical="center" wrapText="1"/>
      <protection hidden="1"/>
    </xf>
    <xf numFmtId="4" fontId="4" fillId="0" borderId="23" xfId="0" quotePrefix="1" applyNumberFormat="1" applyFont="1" applyFill="1" applyBorder="1" applyAlignment="1">
      <alignment vertical="center"/>
      <protection hidden="1"/>
    </xf>
    <xf numFmtId="4" fontId="4" fillId="0" borderId="23" xfId="0" quotePrefix="1" applyNumberFormat="1" applyFont="1" applyFill="1" applyBorder="1" applyAlignment="1">
      <alignment vertical="center" wrapText="1"/>
      <protection hidden="1"/>
    </xf>
    <xf numFmtId="0" fontId="4" fillId="0" borderId="23" xfId="0" applyFont="1" applyFill="1" applyBorder="1" applyAlignment="1">
      <alignment horizontal="center" vertical="center"/>
      <protection hidden="1"/>
    </xf>
    <xf numFmtId="171" fontId="4" fillId="0" borderId="23" xfId="0" quotePrefix="1" applyNumberFormat="1" applyFont="1" applyFill="1" applyBorder="1" applyAlignment="1">
      <alignment vertical="center"/>
      <protection hidden="1"/>
    </xf>
    <xf numFmtId="171" fontId="4" fillId="0" borderId="23" xfId="0" applyNumberFormat="1" applyFont="1" applyFill="1" applyBorder="1" applyAlignment="1">
      <alignment horizontal="center" vertical="center"/>
      <protection hidden="1"/>
    </xf>
    <xf numFmtId="0" fontId="4" fillId="0" borderId="23" xfId="0" applyFont="1" applyFill="1" applyBorder="1" applyAlignment="1">
      <alignment horizontal="center" vertical="center" wrapText="1"/>
      <protection hidden="1"/>
    </xf>
    <xf numFmtId="0" fontId="0" fillId="2" borderId="51" xfId="0" applyBorder="1" applyAlignment="1">
      <alignment horizontal="center" vertical="center"/>
      <protection hidden="1"/>
    </xf>
    <xf numFmtId="0" fontId="3" fillId="0" borderId="0" xfId="0" applyNumberFormat="1" applyFont="1" applyFill="1" applyBorder="1" applyAlignment="1">
      <alignment horizontal="right" vertical="center"/>
      <protection hidden="1"/>
    </xf>
    <xf numFmtId="3" fontId="7" fillId="0" borderId="2" xfId="0" applyNumberFormat="1" applyFont="1" applyFill="1" applyBorder="1" applyAlignment="1">
      <alignment vertical="center" wrapText="1"/>
      <protection hidden="1"/>
    </xf>
    <xf numFmtId="0" fontId="8" fillId="0" borderId="23" xfId="0" applyFont="1" applyFill="1" applyBorder="1" applyAlignment="1">
      <alignment horizontal="centerContinuous" vertical="center"/>
      <protection hidden="1"/>
    </xf>
    <xf numFmtId="170" fontId="18" fillId="0" borderId="24" xfId="3" applyNumberFormat="1" applyFont="1" applyFill="1" applyBorder="1" applyAlignment="1" applyProtection="1">
      <alignment vertical="center" wrapText="1"/>
      <protection hidden="1"/>
    </xf>
    <xf numFmtId="170" fontId="18" fillId="0" borderId="56" xfId="3" applyNumberFormat="1" applyFont="1" applyFill="1" applyBorder="1" applyAlignment="1" applyProtection="1">
      <alignment vertical="center" wrapText="1"/>
      <protection hidden="1"/>
    </xf>
    <xf numFmtId="3" fontId="7" fillId="0" borderId="49" xfId="0" applyNumberFormat="1" applyFont="1" applyFill="1" applyBorder="1">
      <alignment vertical="center"/>
      <protection hidden="1"/>
    </xf>
    <xf numFmtId="0" fontId="11" fillId="0" borderId="59" xfId="0" applyFont="1" applyFill="1" applyBorder="1" applyAlignment="1">
      <alignment horizontal="centerContinuous" vertical="center"/>
      <protection hidden="1"/>
    </xf>
    <xf numFmtId="0" fontId="32" fillId="0" borderId="42" xfId="0" applyFont="1" applyFill="1" applyBorder="1" applyAlignment="1">
      <alignment horizontal="centerContinuous" vertical="center"/>
      <protection hidden="1"/>
    </xf>
    <xf numFmtId="168" fontId="10" fillId="0" borderId="54" xfId="0" applyNumberFormat="1" applyFont="1" applyFill="1" applyBorder="1" applyAlignment="1">
      <alignment vertical="center"/>
      <protection hidden="1"/>
    </xf>
    <xf numFmtId="0" fontId="11" fillId="0" borderId="64" xfId="0" applyFont="1" applyFill="1" applyBorder="1" applyAlignment="1">
      <alignment horizontal="centerContinuous" vertical="center"/>
      <protection hidden="1"/>
    </xf>
    <xf numFmtId="0" fontId="11" fillId="0" borderId="65" xfId="0" applyFont="1" applyFill="1" applyBorder="1" applyAlignment="1">
      <alignment horizontal="centerContinuous" vertical="center"/>
      <protection hidden="1"/>
    </xf>
    <xf numFmtId="0" fontId="8" fillId="0" borderId="65" xfId="0" applyFont="1" applyFill="1" applyBorder="1" applyAlignment="1">
      <alignment horizontal="centerContinuous" vertical="center" wrapText="1"/>
      <protection hidden="1"/>
    </xf>
    <xf numFmtId="0" fontId="0" fillId="0" borderId="76" xfId="0" applyFill="1" applyBorder="1" applyAlignment="1">
      <alignment vertical="center"/>
      <protection hidden="1"/>
    </xf>
    <xf numFmtId="0" fontId="0" fillId="0" borderId="66" xfId="0" applyFill="1" applyBorder="1" applyAlignment="1">
      <alignment vertical="center"/>
      <protection hidden="1"/>
    </xf>
    <xf numFmtId="0" fontId="8" fillId="0" borderId="65" xfId="0" applyFont="1" applyFill="1" applyBorder="1" applyAlignment="1">
      <alignment horizontal="center" vertical="center"/>
      <protection hidden="1"/>
    </xf>
    <xf numFmtId="0" fontId="8" fillId="0" borderId="6" xfId="0" applyFont="1" applyFill="1" applyBorder="1" applyAlignment="1">
      <alignment horizontal="centerContinuous" vertical="center" wrapText="1"/>
      <protection hidden="1"/>
    </xf>
    <xf numFmtId="0" fontId="8" fillId="0" borderId="68" xfId="0" applyFont="1" applyFill="1" applyBorder="1" applyAlignment="1">
      <alignment horizontal="centerContinuous" vertical="center" wrapText="1"/>
      <protection hidden="1"/>
    </xf>
    <xf numFmtId="0" fontId="33" fillId="0" borderId="14" xfId="0" applyFont="1" applyFill="1" applyBorder="1" applyAlignment="1">
      <alignment horizontal="centerContinuous" vertical="center" wrapText="1"/>
      <protection hidden="1"/>
    </xf>
    <xf numFmtId="0" fontId="8" fillId="0" borderId="80" xfId="0" applyFont="1" applyFill="1" applyBorder="1" applyAlignment="1">
      <alignment horizontal="centerContinuous" vertical="center" wrapText="1"/>
      <protection hidden="1"/>
    </xf>
    <xf numFmtId="0" fontId="8" fillId="0" borderId="35" xfId="0" applyFont="1" applyFill="1" applyBorder="1" applyAlignment="1">
      <alignment horizontal="centerContinuous" vertical="center" wrapText="1"/>
      <protection hidden="1"/>
    </xf>
    <xf numFmtId="0" fontId="8" fillId="0" borderId="69" xfId="0" applyFont="1" applyFill="1" applyBorder="1" applyAlignment="1">
      <alignment horizontal="centerContinuous" vertical="center" wrapText="1"/>
      <protection hidden="1"/>
    </xf>
    <xf numFmtId="0" fontId="8" fillId="0" borderId="82" xfId="0" applyFont="1" applyFill="1" applyBorder="1" applyAlignment="1">
      <alignment horizontal="centerContinuous" vertical="center"/>
      <protection hidden="1"/>
    </xf>
    <xf numFmtId="0" fontId="8" fillId="0" borderId="83" xfId="0" applyFont="1" applyFill="1" applyBorder="1" applyAlignment="1">
      <alignment horizontal="centerContinuous" vertical="center"/>
      <protection hidden="1"/>
    </xf>
    <xf numFmtId="167" fontId="34" fillId="0" borderId="50" xfId="0" applyNumberFormat="1" applyFont="1" applyFill="1" applyBorder="1">
      <alignment vertical="center"/>
      <protection hidden="1"/>
    </xf>
    <xf numFmtId="167" fontId="10" fillId="0" borderId="70" xfId="0" applyNumberFormat="1" applyFont="1" applyFill="1" applyBorder="1">
      <alignment vertical="center"/>
      <protection hidden="1"/>
    </xf>
    <xf numFmtId="167" fontId="10" fillId="0" borderId="46" xfId="0" applyNumberFormat="1" applyFont="1" applyFill="1" applyBorder="1">
      <alignment vertical="center"/>
      <protection hidden="1"/>
    </xf>
    <xf numFmtId="0" fontId="8" fillId="0" borderId="36" xfId="0" applyFont="1" applyFill="1" applyBorder="1" applyAlignment="1">
      <alignment horizontal="center" vertical="center" wrapText="1"/>
      <protection hidden="1"/>
    </xf>
    <xf numFmtId="0" fontId="11" fillId="0" borderId="66" xfId="0" applyFont="1" applyFill="1" applyBorder="1" applyAlignment="1">
      <alignment horizontal="centerContinuous" vertical="center"/>
      <protection hidden="1"/>
    </xf>
    <xf numFmtId="0" fontId="11" fillId="0" borderId="67" xfId="0" applyFont="1" applyFill="1" applyBorder="1" applyAlignment="1">
      <alignment horizontal="centerContinuous" vertical="center"/>
      <protection hidden="1"/>
    </xf>
    <xf numFmtId="4" fontId="24" fillId="0" borderId="0" xfId="0" applyNumberFormat="1" applyFont="1" applyFill="1" applyBorder="1">
      <alignment vertical="center"/>
      <protection hidden="1"/>
    </xf>
    <xf numFmtId="0" fontId="3" fillId="2" borderId="88" xfId="0" applyFont="1" applyBorder="1" applyAlignment="1">
      <alignment horizontal="center" vertical="center"/>
      <protection hidden="1"/>
    </xf>
    <xf numFmtId="0" fontId="3" fillId="2" borderId="86" xfId="0" applyFont="1" applyBorder="1" applyAlignment="1">
      <alignment vertical="center"/>
      <protection hidden="1"/>
    </xf>
    <xf numFmtId="0" fontId="25" fillId="0" borderId="0" xfId="0" applyFont="1" applyFill="1">
      <alignment vertical="center"/>
      <protection hidden="1"/>
    </xf>
    <xf numFmtId="0" fontId="3" fillId="2" borderId="88" xfId="0" applyFont="1" applyBorder="1" applyAlignment="1">
      <alignment vertical="center"/>
      <protection hidden="1"/>
    </xf>
    <xf numFmtId="172" fontId="10" fillId="0" borderId="82" xfId="0" applyNumberFormat="1" applyFont="1" applyFill="1" applyBorder="1" applyAlignment="1">
      <alignment vertical="center"/>
      <protection hidden="1"/>
    </xf>
    <xf numFmtId="2" fontId="10" fillId="0" borderId="83" xfId="0" applyNumberFormat="1" applyFont="1" applyFill="1" applyBorder="1" applyAlignment="1">
      <alignment vertical="center"/>
      <protection hidden="1"/>
    </xf>
    <xf numFmtId="168" fontId="10" fillId="0" borderId="82" xfId="0" applyNumberFormat="1" applyFont="1" applyFill="1" applyBorder="1" applyAlignment="1">
      <alignment vertical="center"/>
      <protection hidden="1"/>
    </xf>
    <xf numFmtId="168" fontId="10" fillId="0" borderId="83" xfId="0" applyNumberFormat="1" applyFont="1" applyFill="1" applyBorder="1" applyAlignment="1">
      <alignment vertical="center"/>
      <protection hidden="1"/>
    </xf>
    <xf numFmtId="2" fontId="31" fillId="0" borderId="82" xfId="0" applyNumberFormat="1" applyFont="1" applyFill="1" applyBorder="1" applyAlignment="1">
      <alignment vertical="center"/>
      <protection hidden="1"/>
    </xf>
    <xf numFmtId="0" fontId="8" fillId="0" borderId="97" xfId="0" applyFont="1" applyFill="1" applyBorder="1" applyAlignment="1">
      <alignment horizontal="centerContinuous" vertical="center" wrapText="1"/>
      <protection hidden="1"/>
    </xf>
    <xf numFmtId="0" fontId="8" fillId="0" borderId="98" xfId="0" applyFont="1" applyFill="1" applyBorder="1" applyAlignment="1">
      <alignment horizontal="centerContinuous" vertical="center" wrapText="1"/>
      <protection hidden="1"/>
    </xf>
    <xf numFmtId="0" fontId="8" fillId="0" borderId="99" xfId="0" applyFont="1" applyFill="1" applyBorder="1" applyAlignment="1">
      <alignment horizontal="centerContinuous" vertical="center" wrapText="1"/>
      <protection hidden="1"/>
    </xf>
    <xf numFmtId="0" fontId="8" fillId="0" borderId="95" xfId="0" applyFont="1" applyFill="1" applyBorder="1" applyAlignment="1">
      <alignment horizontal="centerContinuous" vertical="center"/>
      <protection hidden="1"/>
    </xf>
    <xf numFmtId="4" fontId="24" fillId="0" borderId="100" xfId="0" applyNumberFormat="1" applyFont="1" applyFill="1" applyBorder="1">
      <alignment vertical="center"/>
      <protection hidden="1"/>
    </xf>
    <xf numFmtId="0" fontId="8" fillId="0" borderId="63" xfId="0" applyFont="1" applyFill="1" applyBorder="1" applyAlignment="1">
      <alignment horizontal="centerContinuous" vertical="center"/>
      <protection hidden="1"/>
    </xf>
    <xf numFmtId="9" fontId="3" fillId="0" borderId="104" xfId="4" applyFont="1" applyFill="1" applyBorder="1" applyAlignment="1" applyProtection="1">
      <alignment vertical="center"/>
      <protection hidden="1"/>
    </xf>
    <xf numFmtId="167" fontId="8" fillId="0" borderId="89" xfId="0" applyNumberFormat="1" applyFont="1" applyFill="1" applyBorder="1" applyAlignment="1">
      <alignment horizontal="center" vertical="center"/>
      <protection hidden="1"/>
    </xf>
    <xf numFmtId="0" fontId="3" fillId="2" borderId="90" xfId="0" applyFont="1" applyBorder="1" applyAlignment="1">
      <alignment horizontal="center" vertical="center"/>
      <protection hidden="1"/>
    </xf>
    <xf numFmtId="9" fontId="3" fillId="0" borderId="106" xfId="4" applyFont="1" applyFill="1" applyBorder="1" applyAlignment="1" applyProtection="1">
      <alignment vertical="center"/>
      <protection hidden="1"/>
    </xf>
    <xf numFmtId="9" fontId="3" fillId="0" borderId="107" xfId="4" applyFont="1" applyFill="1" applyBorder="1" applyAlignment="1" applyProtection="1">
      <alignment vertical="center"/>
      <protection hidden="1"/>
    </xf>
    <xf numFmtId="9" fontId="0" fillId="0" borderId="51" xfId="4" applyFont="1" applyFill="1" applyBorder="1" applyAlignment="1" applyProtection="1">
      <alignment vertical="center"/>
      <protection hidden="1"/>
    </xf>
    <xf numFmtId="0" fontId="25" fillId="0" borderId="0" xfId="0" applyFont="1" applyFill="1" applyBorder="1">
      <alignment vertical="center"/>
      <protection hidden="1"/>
    </xf>
    <xf numFmtId="9" fontId="0" fillId="0" borderId="0" xfId="4" applyFont="1" applyFill="1" applyBorder="1" applyAlignment="1" applyProtection="1">
      <alignment vertical="center"/>
      <protection hidden="1"/>
    </xf>
    <xf numFmtId="0" fontId="28" fillId="0" borderId="0" xfId="6" applyFont="1" applyAlignment="1">
      <alignment horizontal="center"/>
    </xf>
    <xf numFmtId="0" fontId="27" fillId="0" borderId="0" xfId="6" applyFont="1" applyFill="1" applyBorder="1" applyAlignment="1">
      <alignment horizontal="center" vertical="center" wrapText="1"/>
    </xf>
    <xf numFmtId="9" fontId="27" fillId="0" borderId="30" xfId="6" applyNumberFormat="1" applyFont="1" applyFill="1" applyBorder="1" applyAlignment="1" applyProtection="1">
      <alignment horizontal="center" vertical="center" wrapText="1"/>
      <protection locked="0"/>
    </xf>
    <xf numFmtId="0" fontId="7" fillId="0" borderId="49" xfId="0" applyFont="1" applyFill="1" applyBorder="1" applyProtection="1">
      <alignment vertical="center"/>
      <protection hidden="1"/>
    </xf>
    <xf numFmtId="0" fontId="44" fillId="0" borderId="0" xfId="6" applyFont="1"/>
    <xf numFmtId="0" fontId="0" fillId="3" borderId="99" xfId="0" applyFill="1" applyBorder="1" applyProtection="1">
      <alignment vertical="center"/>
      <protection locked="0"/>
    </xf>
    <xf numFmtId="0" fontId="20" fillId="0" borderId="54" xfId="0" applyFont="1" applyFill="1" applyBorder="1" applyAlignment="1">
      <alignment horizontal="left" vertical="center" wrapText="1"/>
      <protection hidden="1"/>
    </xf>
    <xf numFmtId="0" fontId="7" fillId="2" borderId="88" xfId="0" applyFont="1" applyBorder="1" applyAlignment="1">
      <alignment vertical="center"/>
      <protection hidden="1"/>
    </xf>
    <xf numFmtId="4" fontId="0" fillId="3" borderId="55" xfId="0" applyNumberFormat="1" applyFill="1" applyBorder="1" applyProtection="1">
      <alignment vertical="center"/>
      <protection locked="0"/>
    </xf>
    <xf numFmtId="4" fontId="0" fillId="3" borderId="99" xfId="0" applyNumberFormat="1" applyFill="1" applyBorder="1" applyProtection="1">
      <alignment vertical="center"/>
      <protection locked="0"/>
    </xf>
    <xf numFmtId="4" fontId="4" fillId="0" borderId="109" xfId="0" applyNumberFormat="1" applyFont="1" applyFill="1" applyBorder="1" applyProtection="1">
      <alignment vertical="center"/>
      <protection locked="0"/>
    </xf>
    <xf numFmtId="4" fontId="4" fillId="5" borderId="109" xfId="0" applyNumberFormat="1" applyFont="1" applyFill="1" applyBorder="1">
      <alignment vertical="center"/>
      <protection hidden="1"/>
    </xf>
    <xf numFmtId="4" fontId="4" fillId="0" borderId="110" xfId="0" applyNumberFormat="1" applyFont="1" applyFill="1" applyBorder="1" applyProtection="1">
      <alignment vertical="center"/>
      <protection locked="0"/>
    </xf>
    <xf numFmtId="167" fontId="10" fillId="0" borderId="111" xfId="0" applyNumberFormat="1" applyFont="1" applyFill="1" applyBorder="1">
      <alignment vertical="center"/>
      <protection hidden="1"/>
    </xf>
    <xf numFmtId="167" fontId="10" fillId="0" borderId="49" xfId="0" applyNumberFormat="1" applyFont="1" applyFill="1" applyBorder="1">
      <alignment vertical="center"/>
      <protection hidden="1"/>
    </xf>
    <xf numFmtId="4" fontId="4" fillId="3" borderId="73" xfId="0" applyNumberFormat="1" applyFont="1" applyFill="1" applyBorder="1" applyProtection="1">
      <alignment vertical="center"/>
      <protection locked="0"/>
    </xf>
    <xf numFmtId="4" fontId="4" fillId="5" borderId="115" xfId="0" applyNumberFormat="1" applyFont="1" applyFill="1" applyBorder="1">
      <alignment vertical="center"/>
      <protection hidden="1"/>
    </xf>
    <xf numFmtId="4" fontId="4" fillId="0" borderId="31" xfId="0" applyNumberFormat="1" applyFont="1" applyFill="1" applyBorder="1" applyProtection="1">
      <alignment vertical="center"/>
      <protection locked="0"/>
    </xf>
    <xf numFmtId="4" fontId="4" fillId="5" borderId="31" xfId="0" applyNumberFormat="1" applyFont="1" applyFill="1" applyBorder="1">
      <alignment vertical="center"/>
      <protection hidden="1"/>
    </xf>
    <xf numFmtId="4" fontId="4" fillId="5" borderId="116" xfId="0" applyNumberFormat="1" applyFont="1" applyFill="1" applyBorder="1">
      <alignment vertical="center"/>
      <protection hidden="1"/>
    </xf>
    <xf numFmtId="4" fontId="4" fillId="5" borderId="117" xfId="0" applyNumberFormat="1" applyFont="1" applyFill="1" applyBorder="1">
      <alignment vertical="center"/>
      <protection hidden="1"/>
    </xf>
    <xf numFmtId="4" fontId="4" fillId="5" borderId="58" xfId="0" applyNumberFormat="1" applyFont="1" applyFill="1" applyBorder="1">
      <alignment vertical="center"/>
      <protection hidden="1"/>
    </xf>
    <xf numFmtId="169" fontId="0" fillId="0" borderId="104" xfId="0" applyNumberFormat="1" applyFont="1" applyFill="1" applyBorder="1" applyProtection="1">
      <alignment vertical="center"/>
      <protection hidden="1"/>
    </xf>
    <xf numFmtId="169" fontId="0" fillId="0" borderId="115" xfId="0" applyNumberFormat="1" applyFont="1" applyFill="1" applyBorder="1" applyProtection="1">
      <alignment vertical="center"/>
      <protection hidden="1"/>
    </xf>
    <xf numFmtId="169" fontId="0" fillId="0" borderId="73" xfId="0" applyNumberFormat="1" applyFont="1" applyFill="1" applyBorder="1" applyProtection="1">
      <alignment vertical="center"/>
      <protection hidden="1"/>
    </xf>
    <xf numFmtId="0" fontId="0" fillId="0" borderId="55" xfId="0" applyFill="1" applyBorder="1">
      <alignment vertical="center"/>
      <protection hidden="1"/>
    </xf>
    <xf numFmtId="9" fontId="3" fillId="0" borderId="73" xfId="4" applyFont="1" applyFill="1" applyBorder="1" applyAlignment="1" applyProtection="1">
      <alignment vertical="center"/>
      <protection hidden="1"/>
    </xf>
    <xf numFmtId="3" fontId="7" fillId="0" borderId="113" xfId="0" applyNumberFormat="1" applyFont="1" applyFill="1" applyBorder="1" applyAlignment="1">
      <alignment vertical="center"/>
      <protection hidden="1"/>
    </xf>
    <xf numFmtId="1" fontId="3" fillId="0" borderId="113" xfId="0" applyNumberFormat="1" applyFont="1" applyFill="1" applyBorder="1" applyAlignment="1">
      <alignment horizontal="center" vertical="center" wrapText="1"/>
      <protection hidden="1"/>
    </xf>
    <xf numFmtId="1" fontId="3" fillId="0" borderId="113" xfId="0" applyNumberFormat="1" applyFont="1" applyFill="1" applyBorder="1" applyAlignment="1">
      <alignment horizontal="center" vertical="center"/>
      <protection hidden="1"/>
    </xf>
    <xf numFmtId="0" fontId="4" fillId="0" borderId="121" xfId="0" applyFont="1" applyFill="1" applyBorder="1" applyAlignment="1">
      <alignment horizontal="centerContinuous" vertical="center"/>
      <protection hidden="1"/>
    </xf>
    <xf numFmtId="0" fontId="0" fillId="0" borderId="66" xfId="0" applyFill="1" applyBorder="1">
      <alignment vertical="center"/>
      <protection hidden="1"/>
    </xf>
    <xf numFmtId="0" fontId="39" fillId="0" borderId="116" xfId="6" applyFont="1" applyBorder="1" applyAlignment="1">
      <alignment horizontal="center" vertical="center" wrapText="1"/>
    </xf>
    <xf numFmtId="0" fontId="7" fillId="0" borderId="111" xfId="0" applyFont="1" applyFill="1" applyBorder="1" applyProtection="1">
      <alignment vertical="center"/>
      <protection hidden="1"/>
    </xf>
    <xf numFmtId="0" fontId="4" fillId="4" borderId="5" xfId="0" applyFont="1" applyFill="1" applyBorder="1" applyAlignment="1">
      <alignment vertical="center" wrapText="1"/>
      <protection hidden="1"/>
    </xf>
    <xf numFmtId="16" fontId="20" fillId="0" borderId="0" xfId="0" quotePrefix="1" applyNumberFormat="1" applyFont="1" applyFill="1">
      <alignment vertical="center"/>
      <protection hidden="1"/>
    </xf>
    <xf numFmtId="3" fontId="7" fillId="0" borderId="23" xfId="0" applyNumberFormat="1" applyFont="1" applyFill="1" applyBorder="1" applyAlignment="1">
      <alignment vertical="center" wrapText="1"/>
      <protection hidden="1"/>
    </xf>
    <xf numFmtId="0" fontId="3" fillId="0" borderId="23" xfId="0" applyFont="1" applyFill="1" applyBorder="1" applyAlignment="1">
      <alignment horizontal="center" vertical="center" wrapText="1"/>
      <protection hidden="1"/>
    </xf>
    <xf numFmtId="0" fontId="7" fillId="0" borderId="23" xfId="0" applyFont="1" applyFill="1" applyBorder="1" applyAlignment="1">
      <alignment horizontal="center" vertical="center" wrapText="1"/>
      <protection hidden="1"/>
    </xf>
    <xf numFmtId="0" fontId="27" fillId="0" borderId="115" xfId="6" applyFont="1" applyBorder="1" applyAlignment="1">
      <alignment horizontal="center" vertical="center" wrapText="1"/>
    </xf>
    <xf numFmtId="4" fontId="0" fillId="3" borderId="122" xfId="1" applyFont="1" applyBorder="1" applyAlignment="1">
      <alignment horizontal="right" vertical="center"/>
      <protection locked="0"/>
    </xf>
    <xf numFmtId="0" fontId="6" fillId="0" borderId="26" xfId="6" applyFont="1" applyBorder="1" applyAlignment="1">
      <alignment horizontal="center" vertical="center" wrapText="1"/>
    </xf>
    <xf numFmtId="0" fontId="39" fillId="0" borderId="125" xfId="6" applyFont="1" applyBorder="1" applyAlignment="1">
      <alignment horizontal="center" vertical="center" wrapText="1"/>
    </xf>
    <xf numFmtId="0" fontId="7" fillId="0" borderId="0" xfId="0" applyFont="1" applyFill="1" applyBorder="1" applyProtection="1">
      <alignment vertical="center"/>
      <protection hidden="1"/>
    </xf>
    <xf numFmtId="0" fontId="8" fillId="0" borderId="121" xfId="0" applyFont="1" applyFill="1" applyBorder="1" applyAlignment="1">
      <alignment horizontal="centerContinuous" vertical="center"/>
      <protection hidden="1"/>
    </xf>
    <xf numFmtId="0" fontId="8" fillId="0" borderId="121" xfId="0" applyFont="1" applyFill="1" applyBorder="1" applyAlignment="1">
      <alignment horizontal="center" vertical="center"/>
      <protection hidden="1"/>
    </xf>
    <xf numFmtId="0" fontId="0" fillId="0" borderId="126" xfId="0" applyFill="1" applyBorder="1">
      <alignment vertical="center"/>
      <protection hidden="1"/>
    </xf>
    <xf numFmtId="0" fontId="3" fillId="2" borderId="2" xfId="0" applyFont="1" applyBorder="1" applyAlignment="1">
      <alignment vertical="center"/>
      <protection hidden="1"/>
    </xf>
    <xf numFmtId="0" fontId="0" fillId="0" borderId="30" xfId="0" applyFill="1" applyBorder="1">
      <alignment vertical="center"/>
      <protection hidden="1"/>
    </xf>
    <xf numFmtId="2" fontId="10" fillId="0" borderId="69" xfId="0" applyNumberFormat="1" applyFont="1" applyFill="1" applyBorder="1" applyAlignment="1">
      <alignment vertical="center"/>
      <protection hidden="1"/>
    </xf>
    <xf numFmtId="0" fontId="8" fillId="0" borderId="135" xfId="0" applyFont="1" applyFill="1" applyBorder="1" applyAlignment="1">
      <alignment horizontal="centerContinuous" vertical="center"/>
      <protection hidden="1"/>
    </xf>
    <xf numFmtId="0" fontId="8" fillId="0" borderId="47" xfId="0" applyFont="1" applyFill="1" applyBorder="1" applyAlignment="1">
      <alignment horizontal="centerContinuous" vertical="center" wrapText="1"/>
      <protection hidden="1"/>
    </xf>
    <xf numFmtId="0" fontId="8" fillId="0" borderId="62" xfId="0" applyFont="1" applyFill="1" applyBorder="1" applyAlignment="1">
      <alignment horizontal="center" vertical="center"/>
      <protection hidden="1"/>
    </xf>
    <xf numFmtId="0" fontId="8" fillId="0" borderId="71" xfId="0" applyFont="1" applyFill="1" applyBorder="1" applyAlignment="1">
      <alignment horizontal="centerContinuous" vertical="center" wrapText="1"/>
      <protection hidden="1"/>
    </xf>
    <xf numFmtId="0" fontId="8" fillId="0" borderId="48" xfId="0" applyFont="1" applyFill="1" applyBorder="1" applyAlignment="1">
      <alignment horizontal="centerContinuous" vertical="center" wrapText="1"/>
      <protection hidden="1"/>
    </xf>
    <xf numFmtId="0" fontId="33" fillId="0" borderId="43" xfId="0" applyFont="1" applyFill="1" applyBorder="1" applyAlignment="1">
      <alignment horizontal="centerContinuous" vertical="center" wrapText="1"/>
      <protection hidden="1"/>
    </xf>
    <xf numFmtId="0" fontId="8" fillId="0" borderId="92" xfId="0" applyFont="1" applyFill="1" applyBorder="1" applyAlignment="1">
      <alignment horizontal="centerContinuous" vertical="center" wrapText="1"/>
      <protection hidden="1"/>
    </xf>
    <xf numFmtId="0" fontId="0" fillId="0" borderId="81" xfId="0" applyFill="1" applyBorder="1">
      <alignment vertical="center"/>
      <protection hidden="1"/>
    </xf>
    <xf numFmtId="4" fontId="4" fillId="3" borderId="136" xfId="1" applyBorder="1" applyAlignment="1">
      <alignment vertical="center"/>
      <protection locked="0"/>
    </xf>
    <xf numFmtId="167" fontId="8" fillId="0" borderId="130" xfId="0" applyNumberFormat="1" applyFont="1" applyFill="1" applyBorder="1" applyAlignment="1">
      <alignment horizontal="center" vertical="center"/>
      <protection hidden="1"/>
    </xf>
    <xf numFmtId="0" fontId="8" fillId="0" borderId="138" xfId="0" applyFont="1" applyFill="1" applyBorder="1" applyAlignment="1">
      <alignment horizontal="centerContinuous" vertical="center" wrapText="1"/>
      <protection hidden="1"/>
    </xf>
    <xf numFmtId="0" fontId="27" fillId="0" borderId="129" xfId="6" applyFont="1" applyBorder="1" applyAlignment="1">
      <alignment horizontal="center" vertical="center" wrapText="1"/>
    </xf>
    <xf numFmtId="0" fontId="28" fillId="0" borderId="0" xfId="6" applyFont="1" applyBorder="1"/>
    <xf numFmtId="0" fontId="28" fillId="0" borderId="0" xfId="6" applyBorder="1"/>
    <xf numFmtId="2" fontId="10" fillId="0" borderId="79" xfId="0" applyNumberFormat="1" applyFont="1" applyFill="1" applyBorder="1" applyAlignment="1">
      <alignment vertical="center"/>
      <protection hidden="1"/>
    </xf>
    <xf numFmtId="4" fontId="4" fillId="3" borderId="23" xfId="1" applyNumberFormat="1" applyFont="1" applyBorder="1" applyAlignment="1">
      <alignment horizontal="right" vertical="center"/>
      <protection locked="0"/>
    </xf>
    <xf numFmtId="0" fontId="20" fillId="4" borderId="46" xfId="0" applyFont="1" applyFill="1" applyBorder="1" applyAlignment="1">
      <alignment horizontal="center" vertical="center" wrapText="1"/>
      <protection hidden="1"/>
    </xf>
    <xf numFmtId="0" fontId="7" fillId="0" borderId="7" xfId="0" applyFont="1" applyFill="1" applyBorder="1" applyAlignment="1">
      <alignment horizontal="center" vertical="center" wrapText="1"/>
      <protection hidden="1"/>
    </xf>
    <xf numFmtId="0" fontId="4" fillId="4" borderId="0" xfId="0" applyFont="1" applyFill="1" applyBorder="1" applyAlignment="1">
      <alignment vertical="center" wrapText="1"/>
      <protection hidden="1"/>
    </xf>
    <xf numFmtId="0" fontId="4" fillId="4" borderId="72" xfId="0" applyFont="1" applyFill="1" applyBorder="1" applyAlignment="1">
      <alignment vertical="center" wrapText="1"/>
      <protection hidden="1"/>
    </xf>
    <xf numFmtId="0" fontId="20" fillId="4" borderId="46" xfId="0" applyFont="1" applyFill="1" applyBorder="1" applyAlignment="1">
      <alignment horizontal="left" vertical="center" wrapText="1"/>
      <protection hidden="1"/>
    </xf>
    <xf numFmtId="0" fontId="3" fillId="4" borderId="46" xfId="0" applyFont="1" applyFill="1" applyBorder="1" applyAlignment="1">
      <alignment horizontal="right" vertical="center" wrapText="1"/>
      <protection hidden="1"/>
    </xf>
    <xf numFmtId="0" fontId="39" fillId="0" borderId="111" xfId="6" applyFont="1" applyBorder="1" applyAlignment="1">
      <alignment horizontal="center" vertical="center" wrapText="1"/>
    </xf>
    <xf numFmtId="0" fontId="39" fillId="0" borderId="115" xfId="6" applyFont="1" applyBorder="1" applyAlignment="1">
      <alignment horizontal="center" vertical="center" wrapText="1"/>
    </xf>
    <xf numFmtId="3" fontId="4" fillId="3" borderId="55" xfId="4" applyNumberFormat="1" applyFont="1" applyFill="1" applyBorder="1" applyAlignment="1" applyProtection="1">
      <alignment vertical="center"/>
      <protection locked="0"/>
    </xf>
    <xf numFmtId="3" fontId="4" fillId="3" borderId="73" xfId="4" applyNumberFormat="1" applyFont="1" applyFill="1" applyBorder="1" applyAlignment="1" applyProtection="1">
      <alignment vertical="center"/>
      <protection locked="0"/>
    </xf>
    <xf numFmtId="0" fontId="0" fillId="0" borderId="130" xfId="0" applyFill="1" applyBorder="1" applyProtection="1">
      <alignment vertical="center"/>
    </xf>
    <xf numFmtId="0" fontId="39" fillId="0" borderId="27" xfId="6" applyFont="1" applyBorder="1" applyAlignment="1" applyProtection="1">
      <alignment horizontal="center" vertical="center" wrapText="1"/>
    </xf>
    <xf numFmtId="0" fontId="39" fillId="0" borderId="45" xfId="6" applyFont="1" applyBorder="1" applyAlignment="1">
      <alignment horizontal="center" vertical="center" wrapText="1"/>
    </xf>
    <xf numFmtId="0" fontId="19" fillId="0" borderId="0" xfId="0" applyFont="1" applyFill="1" applyBorder="1" applyAlignment="1">
      <alignment horizontal="left" vertical="center"/>
      <protection hidden="1"/>
    </xf>
    <xf numFmtId="1" fontId="0" fillId="3" borderId="0" xfId="0" applyNumberFormat="1" applyFill="1" applyBorder="1" applyAlignment="1" applyProtection="1">
      <alignment horizontal="left" vertical="center"/>
      <protection locked="0"/>
    </xf>
    <xf numFmtId="0" fontId="3" fillId="0" borderId="67" xfId="0" applyFont="1" applyFill="1" applyBorder="1" applyAlignment="1">
      <alignment horizontal="center" vertical="center"/>
      <protection hidden="1"/>
    </xf>
    <xf numFmtId="0" fontId="3" fillId="0" borderId="0" xfId="0" applyNumberFormat="1" applyFont="1" applyFill="1" applyBorder="1" applyAlignment="1">
      <alignment horizontal="left" vertical="center"/>
      <protection hidden="1"/>
    </xf>
    <xf numFmtId="0" fontId="27" fillId="0" borderId="51" xfId="6" applyFont="1" applyBorder="1" applyAlignment="1">
      <alignment horizontal="center" vertical="center" wrapText="1"/>
    </xf>
    <xf numFmtId="0" fontId="7" fillId="0" borderId="51" xfId="0" applyFont="1" applyFill="1" applyBorder="1" applyAlignment="1">
      <alignment horizontal="center" vertical="center"/>
      <protection hidden="1"/>
    </xf>
    <xf numFmtId="0" fontId="42" fillId="0" borderId="0" xfId="0" applyNumberFormat="1" applyFont="1" applyFill="1" applyBorder="1" applyAlignment="1">
      <alignment horizontal="center" vertical="center" wrapText="1"/>
      <protection hidden="1"/>
    </xf>
    <xf numFmtId="0" fontId="7" fillId="0" borderId="140" xfId="0" applyFont="1" applyFill="1" applyBorder="1" applyAlignment="1">
      <alignment vertical="center" wrapText="1"/>
      <protection hidden="1"/>
    </xf>
    <xf numFmtId="0" fontId="7" fillId="0" borderId="56" xfId="0" applyFont="1" applyFill="1" applyBorder="1" applyAlignment="1">
      <alignment vertical="center" wrapText="1"/>
      <protection hidden="1"/>
    </xf>
    <xf numFmtId="0" fontId="7" fillId="0" borderId="133" xfId="0" applyFont="1" applyFill="1" applyBorder="1" applyAlignment="1">
      <alignment vertical="center" wrapText="1"/>
      <protection hidden="1"/>
    </xf>
    <xf numFmtId="0" fontId="39" fillId="0" borderId="23" xfId="6" applyFont="1" applyBorder="1" applyAlignment="1" applyProtection="1">
      <alignment horizontal="center" vertical="center" wrapText="1"/>
    </xf>
    <xf numFmtId="0" fontId="39" fillId="0" borderId="101" xfId="6" applyFont="1" applyBorder="1" applyAlignment="1" applyProtection="1">
      <alignment horizontal="center" vertical="center" wrapText="1"/>
    </xf>
    <xf numFmtId="0" fontId="27" fillId="0" borderId="37" xfId="6" applyFont="1" applyBorder="1" applyAlignment="1">
      <alignment horizontal="center" vertical="center" wrapText="1"/>
    </xf>
    <xf numFmtId="0" fontId="27" fillId="0" borderId="133" xfId="6" applyFont="1" applyBorder="1" applyAlignment="1">
      <alignment horizontal="center" vertical="center" wrapText="1"/>
    </xf>
    <xf numFmtId="0" fontId="6" fillId="0" borderId="109" xfId="6" applyFont="1" applyBorder="1" applyAlignment="1">
      <alignment horizontal="center" vertical="center" wrapText="1"/>
    </xf>
    <xf numFmtId="9" fontId="18" fillId="3" borderId="122" xfId="1" applyNumberFormat="1" applyFont="1" applyBorder="1" applyAlignment="1" applyProtection="1">
      <alignment horizontal="right" vertical="center"/>
      <protection locked="0"/>
    </xf>
    <xf numFmtId="0" fontId="39" fillId="0" borderId="23" xfId="6" applyFont="1" applyBorder="1" applyAlignment="1">
      <alignment horizontal="center" vertical="center" wrapText="1"/>
    </xf>
    <xf numFmtId="9" fontId="7" fillId="0" borderId="0" xfId="4" applyFont="1" applyFill="1" applyBorder="1" applyAlignment="1" applyProtection="1">
      <alignment vertical="center"/>
    </xf>
    <xf numFmtId="3" fontId="7" fillId="0" borderId="0" xfId="0" applyNumberFormat="1" applyFont="1" applyFill="1" applyBorder="1" applyProtection="1">
      <alignment vertical="center"/>
      <protection hidden="1"/>
    </xf>
    <xf numFmtId="0" fontId="0" fillId="0" borderId="146" xfId="0" applyFill="1" applyBorder="1">
      <alignment vertical="center"/>
      <protection hidden="1"/>
    </xf>
    <xf numFmtId="170" fontId="18" fillId="0" borderId="24" xfId="3" applyNumberFormat="1" applyFont="1" applyFill="1" applyBorder="1" applyAlignment="1" applyProtection="1">
      <alignment vertical="center" wrapText="1"/>
    </xf>
    <xf numFmtId="9" fontId="7" fillId="0" borderId="54" xfId="4" applyFont="1" applyFill="1" applyBorder="1" applyAlignment="1" applyProtection="1">
      <alignment vertical="center"/>
    </xf>
    <xf numFmtId="0" fontId="7" fillId="0" borderId="111" xfId="0" applyFont="1" applyFill="1" applyBorder="1" applyAlignment="1" applyProtection="1">
      <alignment vertical="center" wrapText="1"/>
      <protection hidden="1"/>
    </xf>
    <xf numFmtId="16" fontId="20" fillId="4" borderId="89" xfId="0" quotePrefix="1" applyNumberFormat="1" applyFont="1" applyFill="1" applyBorder="1">
      <alignment vertical="center"/>
      <protection hidden="1"/>
    </xf>
    <xf numFmtId="0" fontId="20" fillId="4" borderId="51" xfId="0" applyFont="1" applyFill="1" applyBorder="1" applyAlignment="1">
      <alignment vertical="center" wrapText="1"/>
      <protection hidden="1"/>
    </xf>
    <xf numFmtId="0" fontId="20" fillId="4" borderId="51" xfId="0" applyFont="1" applyFill="1" applyBorder="1">
      <alignment vertical="center"/>
      <protection hidden="1"/>
    </xf>
    <xf numFmtId="0" fontId="20" fillId="4" borderId="93" xfId="0" applyFont="1" applyFill="1" applyBorder="1">
      <alignment vertical="center"/>
      <protection hidden="1"/>
    </xf>
    <xf numFmtId="0" fontId="39" fillId="0" borderId="101" xfId="6" applyFont="1" applyBorder="1" applyAlignment="1">
      <alignment horizontal="center" vertical="center" wrapText="1"/>
    </xf>
    <xf numFmtId="3" fontId="7" fillId="0" borderId="50" xfId="0" applyNumberFormat="1" applyFont="1" applyFill="1" applyBorder="1">
      <alignment vertical="center"/>
      <protection hidden="1"/>
    </xf>
    <xf numFmtId="0" fontId="20" fillId="0" borderId="0" xfId="0" applyNumberFormat="1" applyFont="1" applyFill="1" applyBorder="1" applyAlignment="1">
      <alignment horizontal="left" vertical="center"/>
      <protection hidden="1"/>
    </xf>
    <xf numFmtId="0" fontId="8" fillId="0" borderId="112" xfId="0" applyFont="1" applyFill="1" applyBorder="1" applyAlignment="1">
      <alignment horizontal="centerContinuous" vertical="center"/>
      <protection hidden="1"/>
    </xf>
    <xf numFmtId="0" fontId="49" fillId="0" borderId="0" xfId="0" applyFont="1" applyFill="1">
      <alignment vertical="center"/>
      <protection hidden="1"/>
    </xf>
    <xf numFmtId="0" fontId="18" fillId="0" borderId="0" xfId="0" applyFont="1" applyFill="1" applyBorder="1" applyAlignment="1">
      <alignment horizontal="left" vertical="top"/>
      <protection hidden="1"/>
    </xf>
    <xf numFmtId="0" fontId="18" fillId="0" borderId="0" xfId="0" applyFont="1" applyFill="1" applyAlignment="1">
      <alignment vertical="top" wrapText="1"/>
      <protection hidden="1"/>
    </xf>
    <xf numFmtId="0" fontId="18" fillId="0" borderId="0" xfId="0" applyFont="1" applyFill="1" applyBorder="1" applyAlignment="1">
      <alignment horizontal="left" vertical="top" wrapText="1"/>
      <protection hidden="1"/>
    </xf>
    <xf numFmtId="4" fontId="8" fillId="3" borderId="148" xfId="1" applyFont="1" applyBorder="1" applyAlignment="1">
      <alignment horizontal="center" vertical="center"/>
      <protection locked="0"/>
    </xf>
    <xf numFmtId="4" fontId="8" fillId="3" borderId="149" xfId="1" applyFont="1" applyBorder="1" applyAlignment="1">
      <alignment horizontal="center" vertical="center"/>
      <protection locked="0"/>
    </xf>
    <xf numFmtId="4" fontId="8" fillId="3" borderId="99" xfId="1" applyFont="1" applyBorder="1" applyAlignment="1">
      <alignment horizontal="center" vertical="center"/>
      <protection locked="0"/>
    </xf>
    <xf numFmtId="0" fontId="40" fillId="0" borderId="0" xfId="6" applyFont="1" applyFill="1" applyBorder="1" applyAlignment="1">
      <alignment horizontal="left" vertical="center" wrapText="1"/>
    </xf>
    <xf numFmtId="0" fontId="40" fillId="0" borderId="0" xfId="6" applyFont="1" applyFill="1" applyBorder="1" applyAlignment="1">
      <alignment horizontal="center" vertical="center" wrapText="1"/>
    </xf>
    <xf numFmtId="0" fontId="40" fillId="0" borderId="0" xfId="6" applyFont="1" applyFill="1" applyBorder="1" applyAlignment="1">
      <alignment vertical="center" wrapText="1"/>
    </xf>
    <xf numFmtId="4" fontId="40" fillId="0" borderId="0" xfId="6" applyNumberFormat="1" applyFont="1" applyFill="1" applyBorder="1" applyAlignment="1">
      <alignment horizontal="right" vertical="center" wrapText="1"/>
    </xf>
    <xf numFmtId="0" fontId="27" fillId="0" borderId="79" xfId="6" applyFont="1" applyBorder="1" applyAlignment="1">
      <alignment horizontal="center" vertical="center" wrapText="1"/>
    </xf>
    <xf numFmtId="0" fontId="27" fillId="0" borderId="134" xfId="6" applyFont="1" applyBorder="1" applyAlignment="1">
      <alignment horizontal="center" vertical="center" wrapText="1"/>
    </xf>
    <xf numFmtId="0" fontId="27" fillId="0" borderId="116" xfId="6" applyFont="1" applyBorder="1" applyAlignment="1">
      <alignment horizontal="center" vertical="center" wrapText="1"/>
    </xf>
    <xf numFmtId="0" fontId="27" fillId="0" borderId="23" xfId="6" applyFont="1" applyBorder="1" applyAlignment="1">
      <alignment vertical="center" wrapText="1"/>
    </xf>
    <xf numFmtId="0" fontId="27" fillId="0" borderId="101" xfId="6" applyFont="1" applyBorder="1" applyAlignment="1">
      <alignment horizontal="center" vertical="center" wrapText="1"/>
    </xf>
    <xf numFmtId="0" fontId="50" fillId="0" borderId="27" xfId="6" applyFont="1" applyFill="1" applyBorder="1" applyAlignment="1">
      <alignment horizontal="center" vertical="center" wrapText="1"/>
    </xf>
    <xf numFmtId="0" fontId="51" fillId="0" borderId="27" xfId="6" applyFont="1" applyFill="1" applyBorder="1" applyAlignment="1">
      <alignment horizontal="center" vertical="center" wrapText="1"/>
    </xf>
    <xf numFmtId="4" fontId="50" fillId="0" borderId="27" xfId="6" applyNumberFormat="1" applyFont="1" applyFill="1" applyBorder="1" applyAlignment="1">
      <alignment horizontal="center" vertical="center" wrapText="1"/>
    </xf>
    <xf numFmtId="0" fontId="50" fillId="0" borderId="32" xfId="6" applyFont="1" applyBorder="1" applyAlignment="1">
      <alignment horizontal="left" vertical="center" wrapText="1"/>
    </xf>
    <xf numFmtId="0" fontId="50" fillId="0" borderId="32" xfId="6" applyFont="1" applyBorder="1" applyAlignment="1">
      <alignment horizontal="center" vertical="center" wrapText="1"/>
    </xf>
    <xf numFmtId="0" fontId="50" fillId="0" borderId="23" xfId="6" applyFont="1" applyBorder="1" applyAlignment="1">
      <alignment horizontal="left" vertical="center" wrapText="1"/>
    </xf>
    <xf numFmtId="0" fontId="50" fillId="0" borderId="23" xfId="6" applyFont="1" applyFill="1" applyBorder="1" applyAlignment="1">
      <alignment horizontal="center" vertical="center" wrapText="1"/>
    </xf>
    <xf numFmtId="0" fontId="52" fillId="0" borderId="23" xfId="6" applyFont="1" applyBorder="1" applyAlignment="1">
      <alignment horizontal="left" vertical="center" wrapText="1"/>
    </xf>
    <xf numFmtId="0" fontId="52" fillId="0" borderId="23" xfId="6" applyFont="1" applyFill="1" applyBorder="1" applyAlignment="1">
      <alignment horizontal="center" vertical="center" wrapText="1"/>
    </xf>
    <xf numFmtId="0" fontId="52" fillId="0" borderId="123" xfId="6" applyFont="1" applyBorder="1" applyAlignment="1">
      <alignment horizontal="left" vertical="center" wrapText="1"/>
    </xf>
    <xf numFmtId="0" fontId="52" fillId="0" borderId="123" xfId="6" applyFont="1" applyFill="1" applyBorder="1" applyAlignment="1">
      <alignment horizontal="center" vertical="center" wrapText="1"/>
    </xf>
    <xf numFmtId="4" fontId="21" fillId="0" borderId="30" xfId="6" applyNumberFormat="1" applyFont="1" applyFill="1" applyBorder="1" applyAlignment="1" applyProtection="1">
      <alignment vertical="center" wrapText="1"/>
      <protection locked="0"/>
    </xf>
    <xf numFmtId="0" fontId="27" fillId="0" borderId="121" xfId="6" applyFont="1" applyBorder="1" applyAlignment="1">
      <alignment horizontal="center" vertical="center" wrapText="1"/>
    </xf>
    <xf numFmtId="0" fontId="27" fillId="0" borderId="135" xfId="6" applyFont="1" applyBorder="1" applyAlignment="1">
      <alignment horizontal="center" vertical="center" wrapText="1"/>
    </xf>
    <xf numFmtId="0" fontId="43" fillId="0" borderId="0" xfId="6" applyFont="1" applyFill="1" applyBorder="1" applyAlignment="1">
      <alignment horizontal="left" vertical="center"/>
    </xf>
    <xf numFmtId="0" fontId="50" fillId="0" borderId="129" xfId="6" applyFont="1" applyFill="1" applyBorder="1" applyAlignment="1">
      <alignment horizontal="center" vertical="center" wrapText="1"/>
    </xf>
    <xf numFmtId="4" fontId="52" fillId="0" borderId="79" xfId="6" applyNumberFormat="1" applyFont="1" applyFill="1" applyBorder="1" applyAlignment="1">
      <alignment horizontal="center" vertical="center" wrapText="1"/>
    </xf>
    <xf numFmtId="4" fontId="50" fillId="0" borderId="134" xfId="6" applyNumberFormat="1" applyFont="1" applyFill="1" applyBorder="1" applyAlignment="1">
      <alignment horizontal="center" vertical="center" wrapText="1"/>
    </xf>
    <xf numFmtId="0" fontId="35" fillId="0" borderId="146" xfId="6" applyFont="1" applyBorder="1" applyAlignment="1">
      <alignment horizontal="center" vertical="center"/>
    </xf>
    <xf numFmtId="0" fontId="27" fillId="0" borderId="119" xfId="6" applyFont="1" applyFill="1" applyBorder="1" applyAlignment="1">
      <alignment horizontal="center" vertical="center" wrapText="1"/>
    </xf>
    <xf numFmtId="0" fontId="27" fillId="0" borderId="135" xfId="6" applyFont="1" applyFill="1" applyBorder="1" applyAlignment="1">
      <alignment horizontal="center" vertical="center" wrapText="1"/>
    </xf>
    <xf numFmtId="0" fontId="27" fillId="0" borderId="58" xfId="6" applyFont="1" applyFill="1" applyBorder="1" applyAlignment="1">
      <alignment vertical="center" wrapText="1"/>
    </xf>
    <xf numFmtId="0" fontId="27" fillId="0" borderId="58" xfId="6" applyFont="1" applyFill="1" applyBorder="1" applyAlignment="1" applyProtection="1">
      <alignment horizontal="center" vertical="center" wrapText="1"/>
      <protection locked="0"/>
    </xf>
    <xf numFmtId="0" fontId="3" fillId="3" borderId="0" xfId="1" applyNumberFormat="1" applyFont="1" applyBorder="1" applyAlignment="1">
      <alignment horizontal="left" vertical="center"/>
      <protection locked="0"/>
    </xf>
    <xf numFmtId="0" fontId="27" fillId="0" borderId="78" xfId="6" applyFont="1" applyBorder="1" applyAlignment="1">
      <alignment horizontal="center" vertical="center" wrapText="1"/>
    </xf>
    <xf numFmtId="0" fontId="27" fillId="0" borderId="110" xfId="6" applyFont="1" applyBorder="1" applyAlignment="1">
      <alignment horizontal="center" vertical="center" wrapText="1"/>
    </xf>
    <xf numFmtId="0" fontId="27" fillId="0" borderId="125" xfId="6" applyFont="1" applyBorder="1" applyAlignment="1">
      <alignment horizontal="center" vertical="center" wrapText="1"/>
    </xf>
    <xf numFmtId="0" fontId="27" fillId="0" borderId="109" xfId="6" applyFont="1" applyBorder="1" applyAlignment="1">
      <alignment horizontal="left" vertical="center" wrapText="1"/>
    </xf>
    <xf numFmtId="0" fontId="27" fillId="0" borderId="109" xfId="6" applyFont="1" applyBorder="1" applyAlignment="1">
      <alignment horizontal="center" vertical="center" wrapText="1"/>
    </xf>
    <xf numFmtId="0" fontId="53" fillId="0" borderId="109" xfId="6" applyFont="1" applyBorder="1" applyAlignment="1">
      <alignment horizontal="left" vertical="center" wrapText="1"/>
    </xf>
    <xf numFmtId="0" fontId="27" fillId="0" borderId="37" xfId="6" applyFont="1" applyBorder="1" applyAlignment="1">
      <alignment horizontal="left" vertical="center" wrapText="1"/>
    </xf>
    <xf numFmtId="0" fontId="40" fillId="0" borderId="49" xfId="6" applyFont="1" applyBorder="1" applyAlignment="1">
      <alignment vertical="center" wrapText="1"/>
    </xf>
    <xf numFmtId="0" fontId="40" fillId="0" borderId="49" xfId="6" applyFont="1" applyBorder="1" applyAlignment="1">
      <alignment horizontal="center" vertical="center" wrapText="1"/>
    </xf>
    <xf numFmtId="172" fontId="10" fillId="0" borderId="68" xfId="0" applyNumberFormat="1" applyFont="1" applyFill="1" applyBorder="1" applyAlignment="1">
      <alignment vertical="center"/>
      <protection hidden="1"/>
    </xf>
    <xf numFmtId="172" fontId="10" fillId="0" borderId="139" xfId="0" applyNumberFormat="1" applyFont="1" applyFill="1" applyBorder="1" applyAlignment="1">
      <alignment vertical="center"/>
      <protection hidden="1"/>
    </xf>
    <xf numFmtId="172" fontId="10" fillId="0" borderId="36" xfId="0" applyNumberFormat="1" applyFont="1" applyFill="1" applyBorder="1" applyAlignment="1">
      <alignment vertical="center"/>
      <protection hidden="1"/>
    </xf>
    <xf numFmtId="2" fontId="31" fillId="0" borderId="68" xfId="0" applyNumberFormat="1" applyFont="1" applyFill="1" applyBorder="1" applyAlignment="1">
      <alignment vertical="center"/>
      <protection hidden="1"/>
    </xf>
    <xf numFmtId="2" fontId="10" fillId="0" borderId="139" xfId="0" applyNumberFormat="1" applyFont="1" applyFill="1" applyBorder="1" applyAlignment="1">
      <alignment vertical="center"/>
      <protection hidden="1"/>
    </xf>
    <xf numFmtId="2" fontId="31" fillId="0" borderId="36" xfId="0" applyNumberFormat="1" applyFont="1" applyFill="1" applyBorder="1" applyAlignment="1">
      <alignment vertical="center"/>
      <protection hidden="1"/>
    </xf>
    <xf numFmtId="0" fontId="19" fillId="3" borderId="150" xfId="1" applyNumberFormat="1" applyFont="1" applyFill="1" applyBorder="1" applyAlignment="1">
      <alignment horizontal="center" vertical="center"/>
      <protection locked="0"/>
    </xf>
    <xf numFmtId="0" fontId="19" fillId="3" borderId="98" xfId="1" applyNumberFormat="1" applyFont="1" applyFill="1" applyBorder="1" applyAlignment="1">
      <alignment horizontal="center" vertical="center"/>
      <protection locked="0"/>
    </xf>
    <xf numFmtId="0" fontId="19" fillId="3" borderId="84" xfId="1" applyNumberFormat="1" applyFont="1" applyBorder="1" applyAlignment="1">
      <alignment horizontal="center" vertical="center"/>
      <protection locked="0"/>
    </xf>
    <xf numFmtId="0" fontId="19" fillId="3" borderId="52" xfId="1" applyNumberFormat="1" applyFont="1" applyFill="1" applyBorder="1" applyAlignment="1">
      <alignment horizontal="center" vertical="center"/>
      <protection locked="0"/>
    </xf>
    <xf numFmtId="0" fontId="19" fillId="3" borderId="94" xfId="1" applyNumberFormat="1" applyFont="1" applyFill="1" applyBorder="1" applyAlignment="1">
      <alignment horizontal="center" vertical="center"/>
      <protection locked="0"/>
    </xf>
    <xf numFmtId="0" fontId="0" fillId="0" borderId="121" xfId="0" applyFill="1" applyBorder="1" applyAlignment="1">
      <alignment vertical="center"/>
      <protection hidden="1"/>
    </xf>
    <xf numFmtId="0" fontId="8" fillId="0" borderId="23" xfId="0" applyFont="1" applyFill="1" applyBorder="1" applyAlignment="1">
      <alignment horizontal="center" vertical="center"/>
      <protection hidden="1"/>
    </xf>
    <xf numFmtId="0" fontId="8" fillId="0" borderId="101" xfId="0" applyFont="1" applyFill="1" applyBorder="1" applyAlignment="1">
      <alignment horizontal="center" vertical="center"/>
      <protection hidden="1"/>
    </xf>
    <xf numFmtId="0" fontId="3" fillId="3" borderId="0" xfId="1" applyNumberFormat="1" applyFont="1" applyBorder="1" applyAlignment="1">
      <alignment vertical="center" wrapText="1"/>
      <protection locked="0"/>
    </xf>
    <xf numFmtId="0" fontId="3" fillId="3" borderId="74" xfId="1" applyNumberFormat="1" applyFont="1" applyBorder="1" applyAlignment="1">
      <alignment vertical="center" wrapText="1"/>
      <protection locked="0"/>
    </xf>
    <xf numFmtId="0" fontId="3" fillId="3" borderId="74" xfId="1" applyNumberFormat="1" applyFont="1" applyBorder="1" applyAlignment="1">
      <alignment horizontal="left" vertical="center"/>
      <protection locked="0"/>
    </xf>
    <xf numFmtId="1" fontId="4" fillId="3" borderId="106" xfId="1" applyNumberFormat="1" applyFont="1" applyBorder="1" applyAlignment="1" applyProtection="1">
      <alignment vertical="center"/>
      <protection locked="0"/>
    </xf>
    <xf numFmtId="4" fontId="24" fillId="0" borderId="110" xfId="0" applyNumberFormat="1" applyFont="1" applyFill="1" applyBorder="1" applyProtection="1">
      <alignment vertical="center"/>
    </xf>
    <xf numFmtId="167" fontId="34" fillId="0" borderId="49" xfId="0" applyNumberFormat="1" applyFont="1" applyFill="1" applyBorder="1" applyProtection="1">
      <alignment vertical="center"/>
    </xf>
    <xf numFmtId="4" fontId="24" fillId="0" borderId="32" xfId="0" applyNumberFormat="1" applyFont="1" applyFill="1" applyBorder="1" applyProtection="1">
      <alignment vertical="center"/>
    </xf>
    <xf numFmtId="4" fontId="24" fillId="0" borderId="0" xfId="0" applyNumberFormat="1" applyFont="1" applyFill="1" applyBorder="1" applyProtection="1">
      <alignment vertical="center"/>
    </xf>
    <xf numFmtId="4" fontId="4" fillId="0" borderId="145" xfId="0" applyNumberFormat="1" applyFont="1" applyFill="1" applyBorder="1" applyProtection="1">
      <alignment vertical="center"/>
      <protection locked="0"/>
    </xf>
    <xf numFmtId="4" fontId="4" fillId="0" borderId="105" xfId="0" applyNumberFormat="1" applyFont="1" applyFill="1" applyBorder="1" applyProtection="1">
      <alignment vertical="center"/>
      <protection locked="0"/>
    </xf>
    <xf numFmtId="4" fontId="4" fillId="0" borderId="50" xfId="0" applyNumberFormat="1" applyFont="1" applyFill="1" applyBorder="1">
      <alignment vertical="center"/>
      <protection hidden="1"/>
    </xf>
    <xf numFmtId="4" fontId="4" fillId="5" borderId="125" xfId="0" applyNumberFormat="1" applyFont="1" applyFill="1" applyBorder="1">
      <alignment vertical="center"/>
      <protection hidden="1"/>
    </xf>
    <xf numFmtId="172" fontId="0" fillId="0" borderId="119" xfId="0" applyNumberFormat="1" applyFill="1" applyBorder="1">
      <alignment vertical="center"/>
      <protection hidden="1"/>
    </xf>
    <xf numFmtId="172" fontId="0" fillId="0" borderId="125" xfId="0" applyNumberFormat="1" applyFill="1" applyBorder="1">
      <alignment vertical="center"/>
      <protection hidden="1"/>
    </xf>
    <xf numFmtId="4" fontId="4" fillId="0" borderId="151" xfId="0" applyNumberFormat="1" applyFont="1" applyFill="1" applyBorder="1" applyProtection="1">
      <alignment vertical="center"/>
      <protection locked="0"/>
    </xf>
    <xf numFmtId="4" fontId="4" fillId="5" borderId="119" xfId="0" applyNumberFormat="1" applyFont="1" applyFill="1" applyBorder="1">
      <alignment vertical="center"/>
      <protection hidden="1"/>
    </xf>
    <xf numFmtId="0" fontId="8" fillId="0" borderId="81" xfId="0" applyFont="1" applyFill="1" applyBorder="1" applyAlignment="1">
      <alignment horizontal="centerContinuous" vertical="center"/>
      <protection hidden="1"/>
    </xf>
    <xf numFmtId="0" fontId="0" fillId="0" borderId="55" xfId="0" applyFill="1" applyBorder="1" applyProtection="1">
      <alignment vertical="center"/>
    </xf>
    <xf numFmtId="1" fontId="4" fillId="3" borderId="73" xfId="1" applyNumberFormat="1" applyFont="1" applyBorder="1" applyAlignment="1" applyProtection="1">
      <alignment vertical="center"/>
      <protection locked="0"/>
    </xf>
    <xf numFmtId="172" fontId="0" fillId="0" borderId="115" xfId="0" applyNumberFormat="1" applyFill="1" applyBorder="1">
      <alignment vertical="center"/>
      <protection hidden="1"/>
    </xf>
    <xf numFmtId="4" fontId="4" fillId="3" borderId="87" xfId="1" applyNumberFormat="1" applyFont="1" applyBorder="1" applyAlignment="1">
      <alignment vertical="center"/>
      <protection locked="0"/>
    </xf>
    <xf numFmtId="1" fontId="3" fillId="3" borderId="0" xfId="0" applyNumberFormat="1" applyFont="1" applyFill="1" applyBorder="1" applyAlignment="1" applyProtection="1">
      <alignment horizontal="left" vertical="center"/>
      <protection locked="0"/>
    </xf>
    <xf numFmtId="0" fontId="3" fillId="0" borderId="79" xfId="0" applyFont="1" applyFill="1" applyBorder="1" applyAlignment="1">
      <alignment horizontal="center" vertical="center"/>
      <protection hidden="1"/>
    </xf>
    <xf numFmtId="0" fontId="11" fillId="0" borderId="65" xfId="0" applyFont="1" applyFill="1" applyBorder="1" applyAlignment="1">
      <alignment horizontal="center" vertical="center"/>
      <protection hidden="1"/>
    </xf>
    <xf numFmtId="0" fontId="3" fillId="0" borderId="130" xfId="0" applyFont="1" applyFill="1" applyBorder="1" applyAlignment="1">
      <alignment horizontal="center" vertical="center"/>
      <protection hidden="1"/>
    </xf>
    <xf numFmtId="0" fontId="11" fillId="0" borderId="146" xfId="0" applyFont="1" applyFill="1" applyBorder="1" applyAlignment="1">
      <alignment horizontal="centerContinuous" vertical="center"/>
      <protection hidden="1"/>
    </xf>
    <xf numFmtId="0" fontId="0" fillId="0" borderId="126" xfId="0" applyFill="1" applyBorder="1" applyProtection="1">
      <alignment vertical="center"/>
    </xf>
    <xf numFmtId="169" fontId="0" fillId="0" borderId="125" xfId="0" applyNumberFormat="1" applyFont="1" applyFill="1" applyBorder="1" applyProtection="1">
      <alignment vertical="center"/>
      <protection hidden="1"/>
    </xf>
    <xf numFmtId="0" fontId="0" fillId="3" borderId="126" xfId="0" applyFill="1" applyBorder="1" applyProtection="1">
      <alignment vertical="center"/>
      <protection locked="0"/>
    </xf>
    <xf numFmtId="4" fontId="0" fillId="3" borderId="126" xfId="0" applyNumberFormat="1" applyFill="1" applyBorder="1" applyProtection="1">
      <alignment vertical="center"/>
      <protection locked="0"/>
    </xf>
    <xf numFmtId="173" fontId="4" fillId="0" borderId="30" xfId="0" applyNumberFormat="1" applyFont="1" applyFill="1" applyBorder="1">
      <alignment vertical="center"/>
      <protection hidden="1"/>
    </xf>
    <xf numFmtId="173" fontId="4" fillId="0" borderId="109" xfId="0" applyNumberFormat="1" applyFont="1" applyFill="1" applyBorder="1">
      <alignment vertical="center"/>
      <protection hidden="1"/>
    </xf>
    <xf numFmtId="2" fontId="0" fillId="0" borderId="119" xfId="0" applyNumberFormat="1" applyFill="1" applyBorder="1">
      <alignment vertical="center"/>
      <protection hidden="1"/>
    </xf>
    <xf numFmtId="2" fontId="0" fillId="0" borderId="125" xfId="0" applyNumberFormat="1" applyFill="1" applyBorder="1">
      <alignment vertical="center"/>
      <protection hidden="1"/>
    </xf>
    <xf numFmtId="2" fontId="0" fillId="0" borderId="30" xfId="0" applyNumberFormat="1" applyFill="1" applyBorder="1">
      <alignment vertical="center"/>
      <protection hidden="1"/>
    </xf>
    <xf numFmtId="2" fontId="0" fillId="0" borderId="109" xfId="0" applyNumberFormat="1" applyFill="1" applyBorder="1">
      <alignment vertical="center"/>
      <protection hidden="1"/>
    </xf>
    <xf numFmtId="2" fontId="4" fillId="0" borderId="125" xfId="0" applyNumberFormat="1" applyFont="1" applyFill="1" applyBorder="1">
      <alignment vertical="center"/>
      <protection hidden="1"/>
    </xf>
    <xf numFmtId="2" fontId="3" fillId="0" borderId="83" xfId="0" applyNumberFormat="1" applyFont="1" applyFill="1" applyBorder="1" applyAlignment="1">
      <alignment vertical="center"/>
      <protection hidden="1"/>
    </xf>
    <xf numFmtId="0" fontId="19" fillId="0" borderId="0" xfId="0" applyFont="1" applyFill="1" applyBorder="1" applyAlignment="1">
      <alignment horizontal="left" vertical="center"/>
      <protection hidden="1"/>
    </xf>
    <xf numFmtId="0" fontId="20" fillId="0" borderId="0" xfId="0" applyFont="1" applyFill="1" applyBorder="1" applyAlignment="1">
      <alignment horizontal="left" vertical="center"/>
      <protection hidden="1"/>
    </xf>
    <xf numFmtId="0" fontId="3" fillId="0" borderId="0" xfId="0" applyNumberFormat="1" applyFont="1" applyFill="1" applyBorder="1" applyAlignment="1">
      <alignment horizontal="left" vertical="center"/>
      <protection hidden="1"/>
    </xf>
    <xf numFmtId="0" fontId="27" fillId="0" borderId="51" xfId="6" applyFont="1" applyBorder="1" applyAlignment="1">
      <alignment horizontal="center" vertical="center" wrapText="1"/>
    </xf>
    <xf numFmtId="0" fontId="7" fillId="0" borderId="77" xfId="0" applyFont="1" applyFill="1" applyBorder="1" applyAlignment="1">
      <alignment horizontal="center" vertical="center"/>
      <protection hidden="1"/>
    </xf>
    <xf numFmtId="0" fontId="7" fillId="0" borderId="76" xfId="0" applyFont="1" applyFill="1" applyBorder="1" applyAlignment="1">
      <alignment horizontal="left" vertical="center"/>
      <protection hidden="1"/>
    </xf>
    <xf numFmtId="1" fontId="3" fillId="0" borderId="0" xfId="0" applyNumberFormat="1" applyFont="1" applyFill="1" applyBorder="1">
      <alignment vertical="center"/>
      <protection hidden="1"/>
    </xf>
    <xf numFmtId="0" fontId="0" fillId="0" borderId="128" xfId="0" applyFill="1" applyBorder="1" applyAlignment="1">
      <alignment vertical="center"/>
      <protection hidden="1"/>
    </xf>
    <xf numFmtId="0" fontId="0" fillId="0" borderId="146" xfId="0" applyFill="1" applyBorder="1" applyAlignment="1">
      <alignment vertical="center"/>
      <protection hidden="1"/>
    </xf>
    <xf numFmtId="0" fontId="0" fillId="0" borderId="120" xfId="0" applyFill="1" applyBorder="1" applyAlignment="1">
      <alignment vertical="center"/>
      <protection hidden="1"/>
    </xf>
    <xf numFmtId="4" fontId="4" fillId="0" borderId="73" xfId="0" applyNumberFormat="1" applyFont="1" applyFill="1" applyBorder="1">
      <alignment vertical="center"/>
      <protection hidden="1"/>
    </xf>
    <xf numFmtId="0" fontId="11" fillId="0" borderId="72" xfId="0" applyFont="1" applyFill="1" applyBorder="1" applyAlignment="1">
      <alignment horizontal="centerContinuous" vertical="center"/>
      <protection hidden="1"/>
    </xf>
    <xf numFmtId="0" fontId="11" fillId="0" borderId="135" xfId="0" applyFont="1" applyFill="1" applyBorder="1" applyAlignment="1">
      <alignment horizontal="centerContinuous" vertical="center"/>
      <protection hidden="1"/>
    </xf>
    <xf numFmtId="0" fontId="11" fillId="0" borderId="111" xfId="0" applyFont="1" applyFill="1" applyBorder="1" applyAlignment="1">
      <alignment horizontal="centerContinuous" vertical="center"/>
      <protection hidden="1"/>
    </xf>
    <xf numFmtId="168" fontId="10" fillId="0" borderId="79" xfId="0" applyNumberFormat="1" applyFont="1" applyFill="1" applyBorder="1" applyAlignment="1">
      <alignment vertical="center"/>
      <protection hidden="1"/>
    </xf>
    <xf numFmtId="0" fontId="3" fillId="2" borderId="0" xfId="0" applyFont="1" applyBorder="1" applyAlignment="1">
      <alignment vertical="center"/>
      <protection hidden="1"/>
    </xf>
    <xf numFmtId="0" fontId="0" fillId="0" borderId="109" xfId="0" applyFill="1" applyBorder="1">
      <alignment vertical="center"/>
      <protection hidden="1"/>
    </xf>
    <xf numFmtId="4" fontId="4" fillId="0" borderId="104" xfId="0" applyNumberFormat="1" applyFont="1" applyFill="1" applyBorder="1">
      <alignment vertical="center"/>
      <protection hidden="1"/>
    </xf>
    <xf numFmtId="4" fontId="4" fillId="3" borderId="102" xfId="1" applyFont="1" applyBorder="1" applyAlignment="1">
      <alignment vertical="center"/>
      <protection locked="0"/>
    </xf>
    <xf numFmtId="0" fontId="4" fillId="2" borderId="0" xfId="0" applyFont="1" applyBorder="1">
      <alignment vertical="center"/>
      <protection hidden="1"/>
    </xf>
    <xf numFmtId="4" fontId="4" fillId="0" borderId="153" xfId="0" applyNumberFormat="1" applyFont="1" applyFill="1" applyBorder="1">
      <alignment vertical="center"/>
      <protection hidden="1"/>
    </xf>
    <xf numFmtId="4" fontId="4" fillId="0" borderId="154" xfId="0" applyNumberFormat="1" applyFont="1" applyFill="1" applyBorder="1">
      <alignment vertical="center"/>
      <protection hidden="1"/>
    </xf>
    <xf numFmtId="4" fontId="4" fillId="0" borderId="155" xfId="0" applyNumberFormat="1" applyFont="1" applyFill="1" applyBorder="1">
      <alignment vertical="center"/>
      <protection hidden="1"/>
    </xf>
    <xf numFmtId="4" fontId="4" fillId="0" borderId="156" xfId="0" applyNumberFormat="1" applyFont="1" applyFill="1" applyBorder="1">
      <alignment vertical="center"/>
      <protection hidden="1"/>
    </xf>
    <xf numFmtId="4" fontId="4" fillId="0" borderId="157" xfId="0" applyNumberFormat="1" applyFont="1" applyFill="1" applyBorder="1">
      <alignment vertical="center"/>
      <protection hidden="1"/>
    </xf>
    <xf numFmtId="4" fontId="4" fillId="0" borderId="158" xfId="0" applyNumberFormat="1" applyFont="1" applyFill="1" applyBorder="1">
      <alignment vertical="center"/>
      <protection hidden="1"/>
    </xf>
    <xf numFmtId="0" fontId="19" fillId="3" borderId="161" xfId="1" applyNumberFormat="1" applyFont="1" applyBorder="1" applyAlignment="1">
      <alignment horizontal="center" vertical="center"/>
      <protection locked="0"/>
    </xf>
    <xf numFmtId="0" fontId="11" fillId="0" borderId="162" xfId="0" applyFont="1" applyFill="1" applyBorder="1" applyAlignment="1">
      <alignment horizontal="centerContinuous" vertical="center"/>
      <protection hidden="1"/>
    </xf>
    <xf numFmtId="0" fontId="8" fillId="0" borderId="163" xfId="0" applyFont="1" applyFill="1" applyBorder="1" applyAlignment="1">
      <alignment horizontal="centerContinuous" vertical="center" wrapText="1"/>
      <protection hidden="1"/>
    </xf>
    <xf numFmtId="0" fontId="32" fillId="0" borderId="164" xfId="0" applyFont="1" applyFill="1" applyBorder="1" applyAlignment="1">
      <alignment horizontal="centerContinuous" vertical="center" wrapText="1"/>
      <protection hidden="1"/>
    </xf>
    <xf numFmtId="0" fontId="8" fillId="0" borderId="107" xfId="0" applyFont="1" applyFill="1" applyBorder="1" applyAlignment="1">
      <alignment horizontal="centerContinuous" vertical="center" wrapText="1"/>
      <protection hidden="1"/>
    </xf>
    <xf numFmtId="0" fontId="27" fillId="0" borderId="166" xfId="6" applyFont="1" applyBorder="1" applyAlignment="1">
      <alignment horizontal="center" vertical="center" wrapText="1"/>
    </xf>
    <xf numFmtId="0" fontId="27" fillId="0" borderId="112" xfId="6" applyFont="1" applyBorder="1" applyAlignment="1">
      <alignment horizontal="center" vertical="center"/>
    </xf>
    <xf numFmtId="0" fontId="27" fillId="0" borderId="129" xfId="6" applyFont="1" applyBorder="1" applyAlignment="1">
      <alignment horizontal="left" vertical="center" wrapText="1"/>
    </xf>
    <xf numFmtId="0" fontId="27" fillId="0" borderId="131" xfId="6" applyFont="1" applyBorder="1" applyAlignment="1">
      <alignment horizontal="center" vertical="center" wrapText="1"/>
    </xf>
    <xf numFmtId="0" fontId="27" fillId="0" borderId="37" xfId="6" applyFont="1" applyFill="1" applyBorder="1" applyAlignment="1">
      <alignment horizontal="center" vertical="center" wrapText="1"/>
    </xf>
    <xf numFmtId="4" fontId="27" fillId="3" borderId="133" xfId="6" applyNumberFormat="1" applyFont="1" applyFill="1" applyBorder="1" applyAlignment="1" applyProtection="1">
      <alignment horizontal="right" vertical="center" wrapText="1"/>
      <protection locked="0"/>
    </xf>
    <xf numFmtId="0" fontId="27" fillId="0" borderId="111" xfId="6" applyFont="1" applyBorder="1" applyAlignment="1">
      <alignment horizontal="center" vertical="center" wrapText="1"/>
    </xf>
    <xf numFmtId="0" fontId="40" fillId="0" borderId="49" xfId="6" applyFont="1" applyBorder="1" applyAlignment="1">
      <alignment horizontal="left" vertical="center" wrapText="1"/>
    </xf>
    <xf numFmtId="0" fontId="40" fillId="0" borderId="49" xfId="6" applyFont="1" applyFill="1" applyBorder="1" applyAlignment="1">
      <alignment horizontal="center" vertical="center" wrapText="1"/>
    </xf>
    <xf numFmtId="0" fontId="27" fillId="0" borderId="31" xfId="6" applyFont="1" applyBorder="1" applyAlignment="1">
      <alignment horizontal="left" vertical="center" wrapText="1"/>
    </xf>
    <xf numFmtId="0" fontId="27" fillId="0" borderId="31" xfId="6" applyFont="1" applyBorder="1" applyAlignment="1">
      <alignment horizontal="center" vertical="center" wrapText="1"/>
    </xf>
    <xf numFmtId="0" fontId="27" fillId="0" borderId="49" xfId="6" applyFont="1" applyBorder="1" applyAlignment="1">
      <alignment horizontal="left" vertical="center" wrapText="1"/>
    </xf>
    <xf numFmtId="0" fontId="27" fillId="0" borderId="49" xfId="6" applyFont="1" applyBorder="1" applyAlignment="1">
      <alignment horizontal="center" vertical="center" wrapText="1"/>
    </xf>
    <xf numFmtId="0" fontId="11" fillId="0" borderId="111" xfId="0" applyFont="1" applyFill="1" applyBorder="1" applyAlignment="1" applyProtection="1">
      <alignment horizontal="centerContinuous" vertical="center"/>
      <protection locked="0"/>
    </xf>
    <xf numFmtId="0" fontId="20" fillId="0" borderId="54" xfId="0" applyFont="1" applyFill="1" applyBorder="1" applyAlignment="1" applyProtection="1">
      <alignment horizontal="left" vertical="center" wrapText="1"/>
      <protection locked="0"/>
    </xf>
    <xf numFmtId="167" fontId="10" fillId="0" borderId="111" xfId="0" applyNumberFormat="1" applyFont="1" applyFill="1" applyBorder="1" applyProtection="1">
      <alignment vertical="center"/>
      <protection locked="0"/>
    </xf>
    <xf numFmtId="4" fontId="4" fillId="0" borderId="50" xfId="0" applyNumberFormat="1" applyFont="1" applyFill="1" applyBorder="1" applyProtection="1">
      <alignment vertical="center"/>
      <protection locked="0"/>
    </xf>
    <xf numFmtId="167" fontId="34" fillId="0" borderId="50" xfId="0" applyNumberFormat="1" applyFont="1" applyFill="1" applyBorder="1" applyProtection="1">
      <alignment vertical="center"/>
      <protection locked="0"/>
    </xf>
    <xf numFmtId="167" fontId="34" fillId="0" borderId="46" xfId="0" applyNumberFormat="1" applyFont="1" applyFill="1" applyBorder="1" applyProtection="1">
      <alignment vertical="center"/>
      <protection locked="0"/>
    </xf>
    <xf numFmtId="167" fontId="10" fillId="0" borderId="49" xfId="0" applyNumberFormat="1" applyFont="1" applyFill="1" applyBorder="1" applyProtection="1">
      <alignment vertical="center"/>
      <protection locked="0"/>
    </xf>
    <xf numFmtId="167" fontId="10" fillId="0" borderId="46" xfId="0" applyNumberFormat="1" applyFont="1" applyFill="1" applyBorder="1" applyProtection="1">
      <alignment vertical="center"/>
      <protection locked="0"/>
    </xf>
    <xf numFmtId="0" fontId="0" fillId="0" borderId="46" xfId="0" applyFill="1" applyBorder="1" applyProtection="1">
      <alignment vertical="center"/>
      <protection locked="0"/>
    </xf>
    <xf numFmtId="0" fontId="20" fillId="0" borderId="62" xfId="0" applyFont="1" applyFill="1" applyBorder="1" applyAlignment="1" applyProtection="1">
      <alignment horizontal="left" vertical="center" wrapText="1"/>
      <protection locked="0"/>
    </xf>
    <xf numFmtId="167" fontId="10" fillId="0" borderId="48" xfId="0" applyNumberFormat="1" applyFont="1" applyFill="1" applyBorder="1" applyAlignment="1" applyProtection="1">
      <alignment horizontal="center" vertical="center"/>
      <protection locked="0"/>
    </xf>
    <xf numFmtId="167" fontId="34" fillId="0" borderId="43" xfId="0" applyNumberFormat="1" applyFont="1" applyFill="1" applyBorder="1" applyAlignment="1" applyProtection="1">
      <alignment horizontal="center" vertical="center"/>
      <protection locked="0"/>
    </xf>
    <xf numFmtId="167" fontId="10" fillId="0" borderId="91" xfId="0" applyNumberFormat="1" applyFont="1" applyFill="1" applyBorder="1" applyAlignment="1" applyProtection="1">
      <alignment horizontal="center" vertical="center"/>
      <protection locked="0"/>
    </xf>
    <xf numFmtId="167" fontId="34" fillId="0" borderId="47" xfId="0" applyNumberFormat="1" applyFont="1" applyFill="1" applyBorder="1" applyAlignment="1" applyProtection="1">
      <alignment horizontal="center" vertical="center"/>
      <protection locked="0"/>
    </xf>
    <xf numFmtId="169" fontId="10" fillId="0" borderId="58" xfId="0" applyNumberFormat="1" applyFont="1" applyFill="1" applyBorder="1" applyProtection="1">
      <alignment vertical="center"/>
      <protection locked="0"/>
    </xf>
    <xf numFmtId="169" fontId="10" fillId="0" borderId="152" xfId="0" applyNumberFormat="1" applyFont="1" applyFill="1" applyBorder="1" applyProtection="1">
      <alignment vertical="center"/>
      <protection locked="0"/>
    </xf>
    <xf numFmtId="169" fontId="10" fillId="0" borderId="47" xfId="0" applyNumberFormat="1" applyFont="1" applyFill="1" applyBorder="1" applyProtection="1">
      <alignment vertical="center"/>
      <protection locked="0"/>
    </xf>
    <xf numFmtId="0" fontId="0" fillId="0" borderId="0" xfId="0" applyFill="1" applyProtection="1">
      <alignment vertical="center"/>
      <protection locked="0"/>
    </xf>
    <xf numFmtId="0" fontId="0" fillId="2" borderId="0" xfId="0" applyProtection="1">
      <alignment vertical="center"/>
      <protection locked="0"/>
    </xf>
    <xf numFmtId="0" fontId="8" fillId="0" borderId="0" xfId="0" applyFont="1" applyFill="1" applyBorder="1" applyAlignment="1" applyProtection="1">
      <alignment horizontal="centerContinuous" vertical="center"/>
      <protection locked="0"/>
    </xf>
    <xf numFmtId="0" fontId="16" fillId="0" borderId="0" xfId="0" applyFont="1" applyFill="1" applyAlignment="1" applyProtection="1">
      <alignment vertical="center" wrapText="1"/>
      <protection locked="0"/>
    </xf>
    <xf numFmtId="0" fontId="24" fillId="0" borderId="0" xfId="0" applyFont="1" applyFill="1" applyProtection="1">
      <alignment vertical="center"/>
      <protection locked="0"/>
    </xf>
    <xf numFmtId="0" fontId="0" fillId="0" borderId="0" xfId="0" applyFill="1" applyAlignment="1" applyProtection="1">
      <alignment vertical="center" wrapText="1"/>
      <protection locked="0"/>
    </xf>
    <xf numFmtId="169" fontId="10" fillId="0" borderId="120" xfId="0" applyNumberFormat="1" applyFont="1" applyFill="1" applyBorder="1" applyProtection="1">
      <alignment vertical="center"/>
    </xf>
    <xf numFmtId="169" fontId="10" fillId="0" borderId="62" xfId="0" applyNumberFormat="1" applyFont="1" applyFill="1" applyBorder="1" applyProtection="1">
      <alignment vertical="center"/>
    </xf>
    <xf numFmtId="10" fontId="7" fillId="0" borderId="141" xfId="4" applyNumberFormat="1" applyFont="1" applyFill="1" applyBorder="1" applyAlignment="1" applyProtection="1">
      <alignment vertical="center"/>
    </xf>
    <xf numFmtId="169" fontId="10" fillId="0" borderId="111" xfId="0" applyNumberFormat="1" applyFont="1" applyFill="1" applyBorder="1" applyProtection="1">
      <alignment vertical="center"/>
    </xf>
    <xf numFmtId="0" fontId="0" fillId="0" borderId="0" xfId="0" applyFill="1" applyBorder="1" applyProtection="1">
      <alignment vertical="center"/>
    </xf>
    <xf numFmtId="169" fontId="10" fillId="0" borderId="54" xfId="0" applyNumberFormat="1" applyFont="1" applyFill="1" applyBorder="1" applyProtection="1">
      <alignment vertical="center"/>
    </xf>
    <xf numFmtId="9" fontId="7" fillId="0" borderId="79" xfId="4" applyFont="1" applyFill="1" applyBorder="1" applyAlignment="1" applyProtection="1">
      <alignment vertical="center"/>
    </xf>
    <xf numFmtId="0" fontId="0" fillId="0" borderId="0" xfId="0" applyFill="1" applyProtection="1">
      <alignment vertical="center"/>
    </xf>
    <xf numFmtId="169" fontId="10" fillId="0" borderId="70" xfId="0" applyNumberFormat="1" applyFont="1" applyFill="1" applyBorder="1" applyProtection="1">
      <alignment vertical="center"/>
    </xf>
    <xf numFmtId="9" fontId="7" fillId="0" borderId="70" xfId="4" applyFont="1" applyFill="1" applyBorder="1" applyAlignment="1" applyProtection="1">
      <alignment vertical="center"/>
    </xf>
    <xf numFmtId="0" fontId="3" fillId="2" borderId="90" xfId="0" applyFont="1" applyBorder="1" applyAlignment="1" applyProtection="1">
      <alignment horizontal="center" vertical="center"/>
    </xf>
    <xf numFmtId="169" fontId="0" fillId="0" borderId="115" xfId="0" applyNumberFormat="1" applyFont="1" applyFill="1" applyBorder="1" applyProtection="1">
      <alignment vertical="center"/>
    </xf>
    <xf numFmtId="169" fontId="0" fillId="0" borderId="73" xfId="0" applyNumberFormat="1" applyFont="1" applyFill="1" applyBorder="1" applyProtection="1">
      <alignment vertical="center"/>
    </xf>
    <xf numFmtId="9" fontId="3" fillId="0" borderId="73" xfId="4" applyFont="1" applyFill="1" applyBorder="1" applyAlignment="1" applyProtection="1">
      <alignment vertical="center"/>
    </xf>
    <xf numFmtId="9" fontId="3" fillId="0" borderId="104" xfId="4" applyFont="1" applyFill="1" applyBorder="1" applyAlignment="1" applyProtection="1">
      <alignment vertical="center"/>
    </xf>
    <xf numFmtId="0" fontId="7" fillId="0" borderId="51" xfId="0" applyFont="1" applyFill="1" applyBorder="1" applyAlignment="1">
      <alignment horizontal="center"/>
      <protection hidden="1"/>
    </xf>
    <xf numFmtId="0" fontId="7" fillId="0" borderId="78" xfId="0" applyFont="1" applyFill="1" applyBorder="1" applyAlignment="1">
      <alignment horizontal="center"/>
      <protection hidden="1"/>
    </xf>
    <xf numFmtId="0" fontId="4" fillId="0" borderId="76" xfId="0" applyFont="1" applyFill="1" applyBorder="1">
      <alignment vertical="center"/>
      <protection hidden="1"/>
    </xf>
    <xf numFmtId="0" fontId="7" fillId="0" borderId="28" xfId="0" applyFont="1" applyFill="1" applyBorder="1" applyAlignment="1">
      <alignment horizontal="center" vertical="center"/>
      <protection hidden="1"/>
    </xf>
    <xf numFmtId="0" fontId="7" fillId="0" borderId="2" xfId="0" applyFont="1" applyFill="1" applyBorder="1" applyAlignment="1">
      <alignment horizontal="center" vertical="center"/>
      <protection hidden="1"/>
    </xf>
    <xf numFmtId="0" fontId="7" fillId="0" borderId="2" xfId="0" applyFont="1" applyFill="1" applyBorder="1" applyAlignment="1">
      <alignment horizontal="center"/>
      <protection hidden="1"/>
    </xf>
    <xf numFmtId="4" fontId="27" fillId="6" borderId="30" xfId="6" applyNumberFormat="1" applyFont="1" applyFill="1" applyBorder="1" applyAlignment="1" applyProtection="1">
      <alignment horizontal="right" vertical="center" wrapText="1"/>
    </xf>
    <xf numFmtId="4" fontId="27" fillId="6" borderId="58" xfId="6" applyNumberFormat="1" applyFont="1" applyFill="1" applyBorder="1" applyAlignment="1" applyProtection="1">
      <alignment vertical="center" wrapText="1"/>
    </xf>
    <xf numFmtId="4" fontId="4" fillId="6" borderId="101" xfId="3" applyNumberFormat="1" applyFont="1" applyFill="1" applyBorder="1" applyAlignment="1" applyProtection="1">
      <alignment horizontal="right" vertical="center" wrapText="1"/>
      <protection hidden="1"/>
    </xf>
    <xf numFmtId="0" fontId="28" fillId="0" borderId="0" xfId="6" applyAlignment="1">
      <alignment wrapText="1"/>
    </xf>
    <xf numFmtId="0" fontId="3" fillId="0" borderId="0" xfId="0" applyFont="1" applyFill="1" applyBorder="1">
      <alignment vertical="center"/>
      <protection hidden="1"/>
    </xf>
    <xf numFmtId="3" fontId="3" fillId="0" borderId="0" xfId="0" applyNumberFormat="1" applyFont="1" applyFill="1" applyBorder="1">
      <alignment vertical="center"/>
      <protection hidden="1"/>
    </xf>
    <xf numFmtId="0" fontId="7" fillId="0" borderId="51" xfId="0" applyFont="1" applyFill="1" applyBorder="1" applyAlignment="1">
      <alignment horizontal="left" vertical="center"/>
      <protection hidden="1"/>
    </xf>
    <xf numFmtId="0" fontId="7" fillId="0" borderId="2" xfId="0" applyFont="1" applyFill="1" applyBorder="1" applyAlignment="1">
      <alignment horizontal="left" vertical="center"/>
      <protection hidden="1"/>
    </xf>
    <xf numFmtId="0" fontId="8" fillId="0" borderId="3" xfId="0" applyFont="1" applyFill="1" applyBorder="1" applyAlignment="1">
      <alignment horizontal="center" vertical="center"/>
      <protection hidden="1"/>
    </xf>
    <xf numFmtId="4" fontId="4" fillId="3" borderId="168" xfId="1" applyFont="1" applyBorder="1" applyAlignment="1">
      <alignment vertical="center" wrapText="1"/>
      <protection locked="0"/>
    </xf>
    <xf numFmtId="0" fontId="3" fillId="0" borderId="46" xfId="0" applyFont="1" applyFill="1" applyBorder="1">
      <alignment vertical="center"/>
      <protection hidden="1"/>
    </xf>
    <xf numFmtId="0" fontId="4" fillId="0" borderId="128" xfId="0" applyFont="1" applyFill="1" applyBorder="1">
      <alignment vertical="center"/>
      <protection hidden="1"/>
    </xf>
    <xf numFmtId="0" fontId="4" fillId="0" borderId="130" xfId="0" applyFont="1" applyFill="1" applyBorder="1">
      <alignment vertical="center"/>
      <protection hidden="1"/>
    </xf>
    <xf numFmtId="0" fontId="4" fillId="0" borderId="121" xfId="0" applyFont="1" applyFill="1" applyBorder="1">
      <alignment vertical="center"/>
      <protection hidden="1"/>
    </xf>
    <xf numFmtId="0" fontId="8" fillId="0" borderId="131" xfId="0" applyFont="1" applyFill="1" applyBorder="1" applyAlignment="1">
      <alignment horizontal="center" vertical="center"/>
      <protection hidden="1"/>
    </xf>
    <xf numFmtId="0" fontId="11" fillId="0" borderId="111" xfId="0" applyFont="1" applyFill="1" applyBorder="1" applyAlignment="1">
      <alignment horizontal="center" vertical="center"/>
      <protection hidden="1"/>
    </xf>
    <xf numFmtId="0" fontId="8" fillId="0" borderId="29" xfId="0" applyFont="1" applyFill="1" applyBorder="1" applyAlignment="1">
      <alignment horizontal="center" vertical="center"/>
      <protection hidden="1"/>
    </xf>
    <xf numFmtId="0" fontId="7" fillId="0" borderId="79" xfId="0" applyFont="1" applyFill="1" applyBorder="1" applyAlignment="1">
      <alignment horizontal="center"/>
      <protection hidden="1"/>
    </xf>
    <xf numFmtId="0" fontId="7" fillId="0" borderId="134" xfId="0" applyFont="1" applyFill="1" applyBorder="1" applyAlignment="1">
      <alignment horizontal="center"/>
      <protection hidden="1"/>
    </xf>
    <xf numFmtId="0" fontId="3" fillId="0" borderId="54" xfId="0" applyFont="1" applyFill="1" applyBorder="1">
      <alignment vertical="center"/>
      <protection hidden="1"/>
    </xf>
    <xf numFmtId="4" fontId="4" fillId="6" borderId="65" xfId="0" applyNumberFormat="1" applyFont="1" applyFill="1" applyBorder="1" applyAlignment="1" applyProtection="1">
      <alignment vertical="center"/>
    </xf>
    <xf numFmtId="3" fontId="3" fillId="0" borderId="46" xfId="0" applyNumberFormat="1" applyFont="1" applyFill="1" applyBorder="1">
      <alignment vertical="center"/>
      <protection hidden="1"/>
    </xf>
    <xf numFmtId="4" fontId="4" fillId="6" borderId="141" xfId="0" applyNumberFormat="1" applyFont="1" applyFill="1" applyBorder="1" applyAlignment="1" applyProtection="1">
      <alignment vertical="center"/>
    </xf>
    <xf numFmtId="0" fontId="3" fillId="0" borderId="113" xfId="0" applyFont="1" applyFill="1" applyBorder="1" applyAlignment="1">
      <alignment horizontal="center" vertical="center" wrapText="1"/>
      <protection hidden="1"/>
    </xf>
    <xf numFmtId="4" fontId="0" fillId="3" borderId="169" xfId="1" applyFont="1" applyBorder="1" applyAlignment="1">
      <alignment horizontal="right" vertical="center"/>
      <protection locked="0"/>
    </xf>
    <xf numFmtId="0" fontId="8" fillId="0" borderId="131" xfId="0" applyFont="1" applyFill="1" applyBorder="1" applyAlignment="1">
      <alignment horizontal="centerContinuous" vertical="center"/>
      <protection hidden="1"/>
    </xf>
    <xf numFmtId="167" fontId="8" fillId="0" borderId="112" xfId="0" applyNumberFormat="1" applyFont="1" applyFill="1" applyBorder="1" applyAlignment="1">
      <alignment horizontal="center" vertical="center"/>
      <protection hidden="1"/>
    </xf>
    <xf numFmtId="0" fontId="3" fillId="0" borderId="51" xfId="0" applyFont="1" applyFill="1" applyBorder="1" applyAlignment="1">
      <alignment horizontal="center"/>
      <protection hidden="1"/>
    </xf>
    <xf numFmtId="0" fontId="39" fillId="0" borderId="28" xfId="6" applyFont="1" applyBorder="1" applyAlignment="1" applyProtection="1">
      <alignment horizontal="center" vertical="center" wrapText="1"/>
    </xf>
    <xf numFmtId="4" fontId="18" fillId="3" borderId="137" xfId="1" applyFont="1" applyBorder="1" applyAlignment="1">
      <alignment vertical="center"/>
      <protection locked="0"/>
    </xf>
    <xf numFmtId="4" fontId="18" fillId="3" borderId="167" xfId="1" applyFont="1" applyBorder="1" applyAlignment="1">
      <alignment vertical="center"/>
      <protection locked="0"/>
    </xf>
    <xf numFmtId="4" fontId="18" fillId="3" borderId="147" xfId="1" applyFont="1" applyBorder="1" applyAlignment="1">
      <alignment vertical="center"/>
      <protection locked="0"/>
    </xf>
    <xf numFmtId="0" fontId="18" fillId="0" borderId="170" xfId="0" applyFont="1" applyFill="1" applyBorder="1" applyAlignment="1">
      <alignment horizontal="center" vertical="center" wrapText="1"/>
      <protection hidden="1"/>
    </xf>
    <xf numFmtId="0" fontId="39" fillId="0" borderId="7" xfId="6" applyFont="1" applyBorder="1" applyAlignment="1" applyProtection="1">
      <alignment horizontal="center" vertical="center" wrapText="1"/>
    </xf>
    <xf numFmtId="9" fontId="18" fillId="3" borderId="53" xfId="1" applyNumberFormat="1" applyFont="1" applyBorder="1" applyAlignment="1">
      <alignment horizontal="right" vertical="center"/>
      <protection locked="0"/>
    </xf>
    <xf numFmtId="9" fontId="18" fillId="3" borderId="160" xfId="1" applyNumberFormat="1" applyFont="1" applyBorder="1" applyAlignment="1">
      <alignment horizontal="right" vertical="center"/>
      <protection locked="0"/>
    </xf>
    <xf numFmtId="4" fontId="4" fillId="3" borderId="169" xfId="1" applyFont="1" applyBorder="1" applyAlignment="1">
      <alignment horizontal="right" vertical="center"/>
      <protection locked="0"/>
    </xf>
    <xf numFmtId="0" fontId="11" fillId="0" borderId="32" xfId="0" applyFont="1" applyFill="1" applyBorder="1" applyAlignment="1">
      <alignment horizontal="centerContinuous" vertical="center"/>
      <protection hidden="1"/>
    </xf>
    <xf numFmtId="4" fontId="4" fillId="0" borderId="31" xfId="0" applyNumberFormat="1" applyFont="1" applyFill="1" applyBorder="1">
      <alignment vertical="center"/>
      <protection hidden="1"/>
    </xf>
    <xf numFmtId="4" fontId="4" fillId="0" borderId="166" xfId="0" applyNumberFormat="1" applyFont="1" applyFill="1" applyBorder="1">
      <alignment vertical="center"/>
      <protection hidden="1"/>
    </xf>
    <xf numFmtId="4" fontId="4" fillId="0" borderId="45" xfId="0" applyNumberFormat="1" applyFont="1" applyFill="1" applyBorder="1">
      <alignment vertical="center"/>
      <protection hidden="1"/>
    </xf>
    <xf numFmtId="168" fontId="10" fillId="0" borderId="14" xfId="0" applyNumberFormat="1" applyFont="1" applyFill="1" applyBorder="1" applyAlignment="1">
      <alignment vertical="center"/>
      <protection hidden="1"/>
    </xf>
    <xf numFmtId="4" fontId="4" fillId="0" borderId="30" xfId="0" applyNumberFormat="1" applyFont="1" applyFill="1" applyBorder="1">
      <alignment vertical="center"/>
      <protection hidden="1"/>
    </xf>
    <xf numFmtId="168" fontId="10" fillId="0" borderId="123" xfId="0" applyNumberFormat="1" applyFont="1" applyFill="1" applyBorder="1" applyAlignment="1">
      <alignment vertical="center"/>
      <protection hidden="1"/>
    </xf>
    <xf numFmtId="0" fontId="3" fillId="0" borderId="0" xfId="0" applyNumberFormat="1" applyFont="1" applyFill="1" applyBorder="1" applyAlignment="1">
      <alignment horizontal="left" vertical="center"/>
      <protection hidden="1"/>
    </xf>
    <xf numFmtId="0" fontId="3" fillId="0" borderId="0" xfId="0" applyNumberFormat="1" applyFont="1" applyFill="1" applyBorder="1" applyAlignment="1">
      <alignment horizontal="right" vertical="center"/>
      <protection hidden="1"/>
    </xf>
    <xf numFmtId="0" fontId="3" fillId="0" borderId="42" xfId="0" applyNumberFormat="1" applyFont="1" applyFill="1" applyBorder="1" applyAlignment="1">
      <alignment horizontal="right" vertical="center"/>
      <protection hidden="1"/>
    </xf>
    <xf numFmtId="5" fontId="4" fillId="3" borderId="113" xfId="1" applyNumberFormat="1" applyFont="1" applyBorder="1" applyAlignment="1">
      <alignment vertical="center"/>
      <protection locked="0"/>
    </xf>
    <xf numFmtId="5" fontId="4" fillId="3" borderId="37" xfId="1" applyNumberFormat="1" applyFont="1" applyBorder="1" applyAlignment="1">
      <alignment horizontal="right" vertical="center"/>
      <protection locked="0"/>
    </xf>
    <xf numFmtId="0" fontId="0" fillId="0" borderId="0" xfId="0" applyFill="1" applyBorder="1" applyAlignment="1">
      <alignment horizontal="left" vertical="center" wrapText="1"/>
      <protection hidden="1"/>
    </xf>
    <xf numFmtId="0" fontId="0" fillId="0" borderId="42" xfId="0" applyFill="1" applyBorder="1" applyAlignment="1">
      <alignment horizontal="left" vertical="center" wrapText="1"/>
      <protection hidden="1"/>
    </xf>
    <xf numFmtId="0" fontId="6" fillId="0" borderId="0" xfId="0" applyFont="1" applyFill="1" applyBorder="1">
      <alignment vertical="center"/>
      <protection hidden="1"/>
    </xf>
    <xf numFmtId="4" fontId="6" fillId="0" borderId="0" xfId="0" applyNumberFormat="1" applyFont="1" applyFill="1" applyBorder="1" applyAlignment="1">
      <alignment vertical="center"/>
      <protection hidden="1"/>
    </xf>
    <xf numFmtId="4" fontId="4" fillId="0" borderId="23" xfId="3" applyNumberFormat="1" applyFont="1" applyFill="1" applyBorder="1" applyAlignment="1" applyProtection="1">
      <alignment horizontal="right" vertical="center"/>
      <protection hidden="1"/>
    </xf>
    <xf numFmtId="4" fontId="7" fillId="0" borderId="173" xfId="3" applyNumberFormat="1" applyFont="1" applyFill="1" applyBorder="1" applyAlignment="1" applyProtection="1">
      <alignment horizontal="right" vertical="center"/>
      <protection hidden="1"/>
    </xf>
    <xf numFmtId="0" fontId="27" fillId="0" borderId="30" xfId="6" applyFont="1" applyFill="1" applyBorder="1" applyAlignment="1" applyProtection="1">
      <alignment horizontal="left" vertical="center" wrapText="1"/>
      <protection locked="0"/>
    </xf>
    <xf numFmtId="4" fontId="4" fillId="3" borderId="102" xfId="1" applyFont="1" applyBorder="1" applyAlignment="1" applyProtection="1">
      <alignment vertical="center"/>
      <protection locked="0"/>
    </xf>
    <xf numFmtId="0" fontId="4" fillId="3" borderId="109" xfId="0" applyFont="1" applyFill="1" applyBorder="1" applyProtection="1">
      <alignment vertical="center"/>
      <protection locked="0" hidden="1"/>
    </xf>
    <xf numFmtId="3" fontId="10" fillId="0" borderId="54" xfId="0" applyNumberFormat="1" applyFont="1" applyFill="1" applyBorder="1" applyAlignment="1" applyProtection="1">
      <alignment vertical="center"/>
    </xf>
    <xf numFmtId="168" fontId="10" fillId="0" borderId="123" xfId="0" applyNumberFormat="1" applyFont="1" applyFill="1" applyBorder="1" applyAlignment="1" applyProtection="1">
      <alignment vertical="center"/>
    </xf>
    <xf numFmtId="168" fontId="10" fillId="0" borderId="62" xfId="0" applyNumberFormat="1" applyFont="1" applyFill="1" applyBorder="1" applyAlignment="1" applyProtection="1">
      <alignment vertical="center"/>
    </xf>
    <xf numFmtId="4" fontId="27" fillId="6" borderId="106" xfId="6" applyNumberFormat="1" applyFont="1" applyFill="1" applyBorder="1" applyAlignment="1" applyProtection="1">
      <alignment horizontal="right" vertical="center" wrapText="1"/>
    </xf>
    <xf numFmtId="4" fontId="50" fillId="3" borderId="23" xfId="6" applyNumberFormat="1" applyFont="1" applyFill="1" applyBorder="1" applyAlignment="1" applyProtection="1">
      <alignment horizontal="right" vertical="center" wrapText="1"/>
    </xf>
    <xf numFmtId="4" fontId="50" fillId="3" borderId="133" xfId="6" applyNumberFormat="1" applyFont="1" applyFill="1" applyBorder="1" applyAlignment="1" applyProtection="1">
      <alignment horizontal="right" vertical="center" wrapText="1"/>
    </xf>
    <xf numFmtId="0" fontId="50" fillId="8" borderId="23" xfId="6" applyFont="1" applyFill="1" applyBorder="1" applyAlignment="1">
      <alignment vertical="center" wrapText="1"/>
    </xf>
    <xf numFmtId="0" fontId="52" fillId="8" borderId="123" xfId="6" applyFont="1" applyFill="1" applyBorder="1" applyAlignment="1">
      <alignment vertical="center" wrapText="1"/>
    </xf>
    <xf numFmtId="4" fontId="50" fillId="8" borderId="65" xfId="6" applyNumberFormat="1" applyFont="1" applyFill="1" applyBorder="1" applyAlignment="1">
      <alignment vertical="center" wrapText="1"/>
    </xf>
    <xf numFmtId="4" fontId="50" fillId="8" borderId="101" xfId="6" applyNumberFormat="1" applyFont="1" applyFill="1" applyBorder="1" applyAlignment="1">
      <alignment horizontal="right" vertical="center" wrapText="1"/>
    </xf>
    <xf numFmtId="4" fontId="50" fillId="6" borderId="32" xfId="6" applyNumberFormat="1" applyFont="1" applyFill="1" applyBorder="1" applyAlignment="1" applyProtection="1">
      <alignment vertical="center" wrapText="1"/>
    </xf>
    <xf numFmtId="4" fontId="50" fillId="6" borderId="23" xfId="6" applyNumberFormat="1" applyFont="1" applyFill="1" applyBorder="1" applyAlignment="1">
      <alignment horizontal="right" vertical="center" wrapText="1"/>
    </xf>
    <xf numFmtId="4" fontId="50" fillId="6" borderId="101" xfId="6" applyNumberFormat="1" applyFont="1" applyFill="1" applyBorder="1" applyAlignment="1">
      <alignment horizontal="right" vertical="center" wrapText="1"/>
    </xf>
    <xf numFmtId="4" fontId="50" fillId="6" borderId="29" xfId="6" applyNumberFormat="1" applyFont="1" applyFill="1" applyBorder="1" applyAlignment="1">
      <alignment horizontal="right" vertical="center" wrapText="1"/>
    </xf>
    <xf numFmtId="4" fontId="50" fillId="6" borderId="141" xfId="6" applyNumberFormat="1" applyFont="1" applyFill="1" applyBorder="1" applyAlignment="1">
      <alignment horizontal="right" vertical="center" wrapText="1"/>
    </xf>
    <xf numFmtId="4" fontId="52" fillId="6" borderId="9" xfId="6" applyNumberFormat="1" applyFont="1" applyFill="1" applyBorder="1" applyAlignment="1">
      <alignment horizontal="right" vertical="center" wrapText="1"/>
    </xf>
    <xf numFmtId="4" fontId="52" fillId="6" borderId="141" xfId="6" applyNumberFormat="1" applyFont="1" applyFill="1" applyBorder="1" applyAlignment="1">
      <alignment horizontal="right" vertical="center" wrapText="1"/>
    </xf>
    <xf numFmtId="4" fontId="27" fillId="6" borderId="174" xfId="6" applyNumberFormat="1" applyFont="1" applyFill="1" applyBorder="1" applyAlignment="1" applyProtection="1">
      <alignment vertical="center" wrapText="1"/>
    </xf>
    <xf numFmtId="0" fontId="3" fillId="7" borderId="88" xfId="0" applyFont="1" applyFill="1" applyBorder="1" applyAlignment="1">
      <alignment vertical="center"/>
      <protection hidden="1"/>
    </xf>
    <xf numFmtId="0" fontId="27" fillId="8" borderId="23" xfId="6" applyFont="1" applyFill="1" applyBorder="1" applyAlignment="1">
      <alignment vertical="center" wrapText="1"/>
    </xf>
    <xf numFmtId="0" fontId="27" fillId="8" borderId="37" xfId="6" applyFont="1" applyFill="1" applyBorder="1" applyAlignment="1">
      <alignment vertical="center" wrapText="1"/>
    </xf>
    <xf numFmtId="0" fontId="27" fillId="8" borderId="49" xfId="6" applyFont="1" applyFill="1" applyBorder="1" applyAlignment="1">
      <alignment vertical="center" wrapText="1"/>
    </xf>
    <xf numFmtId="0" fontId="27" fillId="8" borderId="32" xfId="6" applyFont="1" applyFill="1" applyBorder="1" applyAlignment="1">
      <alignment vertical="center" wrapText="1"/>
    </xf>
    <xf numFmtId="0" fontId="27" fillId="8" borderId="25" xfId="6" applyFont="1" applyFill="1" applyBorder="1" applyAlignment="1">
      <alignment vertical="center" wrapText="1"/>
    </xf>
    <xf numFmtId="0" fontId="27" fillId="8" borderId="166" xfId="6" applyFont="1" applyFill="1" applyBorder="1" applyAlignment="1">
      <alignment vertical="center" wrapText="1"/>
    </xf>
    <xf numFmtId="0" fontId="27" fillId="8" borderId="118" xfId="6" applyFont="1" applyFill="1" applyBorder="1" applyAlignment="1">
      <alignment vertical="center" wrapText="1"/>
    </xf>
    <xf numFmtId="4" fontId="27" fillId="6" borderId="129" xfId="6" applyNumberFormat="1" applyFont="1" applyFill="1" applyBorder="1" applyAlignment="1">
      <alignment vertical="center" wrapText="1"/>
    </xf>
    <xf numFmtId="4" fontId="27" fillId="6" borderId="79" xfId="6" applyNumberFormat="1" applyFont="1" applyFill="1" applyBorder="1" applyAlignment="1">
      <alignment vertical="center" wrapText="1"/>
    </xf>
    <xf numFmtId="4" fontId="27" fillId="6" borderId="101" xfId="6" applyNumberFormat="1" applyFont="1" applyFill="1" applyBorder="1" applyAlignment="1">
      <alignment horizontal="right" vertical="center" wrapText="1"/>
    </xf>
    <xf numFmtId="4" fontId="40" fillId="6" borderId="70" xfId="6" applyNumberFormat="1" applyFont="1" applyFill="1" applyBorder="1" applyAlignment="1">
      <alignment horizontal="right" vertical="center" wrapText="1"/>
    </xf>
    <xf numFmtId="4" fontId="27" fillId="6" borderId="70" xfId="6" applyNumberFormat="1" applyFont="1" applyFill="1" applyBorder="1" applyAlignment="1">
      <alignment horizontal="right" vertical="center" wrapText="1"/>
    </xf>
    <xf numFmtId="4" fontId="27" fillId="6" borderId="134" xfId="6" applyNumberFormat="1" applyFont="1" applyFill="1" applyBorder="1" applyAlignment="1">
      <alignment horizontal="right" vertical="center" wrapText="1"/>
    </xf>
    <xf numFmtId="4" fontId="27" fillId="6" borderId="79" xfId="6" applyNumberFormat="1" applyFont="1" applyFill="1" applyBorder="1" applyAlignment="1" applyProtection="1">
      <alignment horizontal="right" vertical="center" wrapText="1"/>
    </xf>
    <xf numFmtId="4" fontId="40" fillId="6" borderId="141" xfId="6" applyNumberFormat="1" applyFont="1" applyFill="1" applyBorder="1" applyAlignment="1">
      <alignment horizontal="right" vertical="center" wrapText="1"/>
    </xf>
    <xf numFmtId="9" fontId="4" fillId="3" borderId="173" xfId="4" applyFont="1" applyFill="1" applyBorder="1" applyAlignment="1" applyProtection="1">
      <alignment horizontal="right" vertical="center"/>
    </xf>
    <xf numFmtId="3" fontId="18" fillId="0" borderId="31" xfId="3" applyNumberFormat="1" applyFont="1" applyFill="1" applyBorder="1" applyAlignment="1" applyProtection="1">
      <alignment vertical="center" wrapText="1"/>
    </xf>
    <xf numFmtId="3" fontId="18" fillId="0" borderId="109" xfId="3" applyNumberFormat="1" applyFont="1" applyFill="1" applyBorder="1" applyAlignment="1" applyProtection="1">
      <alignment vertical="center" wrapText="1"/>
    </xf>
    <xf numFmtId="3" fontId="18" fillId="0" borderId="110" xfId="3" applyNumberFormat="1" applyFont="1" applyFill="1" applyBorder="1" applyAlignment="1" applyProtection="1">
      <alignment vertical="center" wrapText="1"/>
    </xf>
    <xf numFmtId="3" fontId="7" fillId="0" borderId="141" xfId="0" applyNumberFormat="1" applyFont="1" applyFill="1" applyBorder="1" applyProtection="1">
      <alignment vertical="center"/>
    </xf>
    <xf numFmtId="170" fontId="18" fillId="0" borderId="56" xfId="3" applyNumberFormat="1" applyFont="1" applyFill="1" applyBorder="1" applyAlignment="1" applyProtection="1">
      <alignment vertical="center" wrapText="1"/>
    </xf>
    <xf numFmtId="4" fontId="27" fillId="0" borderId="103" xfId="6" applyNumberFormat="1" applyFont="1" applyBorder="1" applyAlignment="1" applyProtection="1">
      <alignment horizontal="right" vertical="center" wrapText="1"/>
      <protection locked="0"/>
    </xf>
    <xf numFmtId="4" fontId="27" fillId="0" borderId="65" xfId="6" applyNumberFormat="1" applyFont="1" applyBorder="1" applyAlignment="1" applyProtection="1">
      <alignment horizontal="right" vertical="center" wrapText="1"/>
      <protection locked="0"/>
    </xf>
    <xf numFmtId="4" fontId="27" fillId="0" borderId="73" xfId="6" applyNumberFormat="1" applyFont="1" applyBorder="1" applyAlignment="1" applyProtection="1">
      <alignment horizontal="right" vertical="center" wrapText="1"/>
      <protection locked="0"/>
    </xf>
    <xf numFmtId="4" fontId="27" fillId="0" borderId="104" xfId="6" applyNumberFormat="1" applyFont="1" applyBorder="1" applyAlignment="1" applyProtection="1">
      <alignment horizontal="right" vertical="center" wrapText="1"/>
      <protection locked="0"/>
    </xf>
    <xf numFmtId="167" fontId="10" fillId="0" borderId="127" xfId="0" applyNumberFormat="1" applyFont="1" applyFill="1" applyBorder="1" applyProtection="1">
      <alignment vertical="center"/>
    </xf>
    <xf numFmtId="167" fontId="10" fillId="0" borderId="70" xfId="0" applyNumberFormat="1" applyFont="1" applyFill="1" applyBorder="1" applyProtection="1">
      <alignment vertical="center"/>
    </xf>
    <xf numFmtId="0" fontId="4" fillId="0" borderId="0" xfId="8" applyFill="1">
      <alignment vertical="center"/>
      <protection hidden="1"/>
    </xf>
    <xf numFmtId="9" fontId="0" fillId="0" borderId="0" xfId="9" applyFont="1" applyFill="1" applyBorder="1" applyAlignment="1" applyProtection="1">
      <alignment vertical="center"/>
      <protection hidden="1"/>
    </xf>
    <xf numFmtId="0" fontId="4" fillId="0" borderId="0" xfId="8" applyFill="1" applyBorder="1">
      <alignment vertical="center"/>
      <protection hidden="1"/>
    </xf>
    <xf numFmtId="0" fontId="4" fillId="0" borderId="0" xfId="8" applyFont="1" applyFill="1">
      <alignment vertical="center"/>
      <protection hidden="1"/>
    </xf>
    <xf numFmtId="0" fontId="4" fillId="0" borderId="0" xfId="8" applyFont="1" applyFill="1" applyBorder="1">
      <alignment vertical="center"/>
      <protection hidden="1"/>
    </xf>
    <xf numFmtId="0" fontId="4" fillId="0" borderId="131" xfId="8" applyFill="1" applyBorder="1">
      <alignment vertical="center"/>
      <protection hidden="1"/>
    </xf>
    <xf numFmtId="3" fontId="7" fillId="0" borderId="128" xfId="8" applyNumberFormat="1" applyFont="1" applyFill="1" applyBorder="1" applyAlignment="1">
      <alignment vertical="center" wrapText="1"/>
      <protection hidden="1"/>
    </xf>
    <xf numFmtId="0" fontId="7" fillId="0" borderId="129" xfId="8" applyFont="1" applyFill="1" applyBorder="1" applyAlignment="1">
      <alignment horizontal="center" vertical="center" wrapText="1"/>
      <protection hidden="1"/>
    </xf>
    <xf numFmtId="0" fontId="3" fillId="0" borderId="129" xfId="8" applyFont="1" applyFill="1" applyBorder="1" applyAlignment="1">
      <alignment horizontal="center" vertical="center" wrapText="1"/>
      <protection hidden="1"/>
    </xf>
    <xf numFmtId="0" fontId="4" fillId="0" borderId="129" xfId="8" applyFont="1" applyFill="1" applyBorder="1" applyAlignment="1">
      <alignment horizontal="center" vertical="center" wrapText="1"/>
      <protection hidden="1"/>
    </xf>
    <xf numFmtId="9" fontId="3" fillId="0" borderId="79" xfId="9" applyFont="1" applyFill="1" applyBorder="1" applyAlignment="1" applyProtection="1">
      <alignment horizontal="center" vertical="center" wrapText="1"/>
      <protection hidden="1"/>
    </xf>
    <xf numFmtId="0" fontId="7" fillId="0" borderId="131" xfId="8" applyFont="1" applyFill="1" applyBorder="1">
      <alignment vertical="center"/>
      <protection hidden="1"/>
    </xf>
    <xf numFmtId="0" fontId="27" fillId="0" borderId="37" xfId="10" applyFont="1" applyBorder="1" applyAlignment="1">
      <alignment horizontal="center" vertical="center" wrapText="1"/>
    </xf>
    <xf numFmtId="0" fontId="27" fillId="0" borderId="133" xfId="10" applyFont="1" applyBorder="1" applyAlignment="1">
      <alignment horizontal="center" vertical="center" wrapText="1"/>
    </xf>
    <xf numFmtId="0" fontId="40" fillId="0" borderId="181" xfId="10" applyFont="1" applyBorder="1" applyAlignment="1">
      <alignment horizontal="center" vertical="center" wrapText="1"/>
    </xf>
    <xf numFmtId="0" fontId="7" fillId="0" borderId="72" xfId="8" applyFont="1" applyFill="1" applyBorder="1" applyAlignment="1">
      <alignment horizontal="right" vertical="center"/>
      <protection hidden="1"/>
    </xf>
    <xf numFmtId="10" fontId="7" fillId="0" borderId="141" xfId="9" applyNumberFormat="1" applyFont="1" applyFill="1" applyBorder="1" applyAlignment="1" applyProtection="1">
      <alignment vertical="center"/>
    </xf>
    <xf numFmtId="0" fontId="7" fillId="0" borderId="143" xfId="8" applyFont="1" applyFill="1" applyBorder="1">
      <alignment vertical="center"/>
      <protection hidden="1"/>
    </xf>
    <xf numFmtId="0" fontId="7" fillId="0" borderId="46" xfId="8" applyFont="1" applyFill="1" applyBorder="1">
      <alignment vertical="center"/>
      <protection hidden="1"/>
    </xf>
    <xf numFmtId="3" fontId="7" fillId="0" borderId="46" xfId="8" applyNumberFormat="1" applyFont="1" applyFill="1" applyBorder="1">
      <alignment vertical="center"/>
      <protection hidden="1"/>
    </xf>
    <xf numFmtId="0" fontId="7" fillId="0" borderId="144" xfId="8" applyFont="1" applyFill="1" applyBorder="1">
      <alignment vertical="center"/>
      <protection hidden="1"/>
    </xf>
    <xf numFmtId="0" fontId="7" fillId="0" borderId="0" xfId="8" applyFont="1" applyFill="1" applyBorder="1">
      <alignment vertical="center"/>
      <protection hidden="1"/>
    </xf>
    <xf numFmtId="0" fontId="27" fillId="0" borderId="182" xfId="10" applyFont="1" applyBorder="1" applyAlignment="1">
      <alignment horizontal="center" vertical="center" wrapText="1"/>
    </xf>
    <xf numFmtId="4" fontId="18" fillId="3" borderId="142" xfId="11" applyFont="1" applyBorder="1" applyAlignment="1">
      <alignment vertical="center"/>
      <protection locked="0"/>
    </xf>
    <xf numFmtId="3" fontId="18" fillId="3" borderId="122" xfId="11" applyNumberFormat="1" applyFont="1" applyBorder="1" applyAlignment="1">
      <alignment vertical="center"/>
      <protection locked="0"/>
    </xf>
    <xf numFmtId="170" fontId="18" fillId="0" borderId="25" xfId="12" applyNumberFormat="1" applyFont="1" applyFill="1" applyBorder="1" applyAlignment="1" applyProtection="1">
      <alignment vertical="center"/>
    </xf>
    <xf numFmtId="0" fontId="27" fillId="0" borderId="183" xfId="10" applyFont="1" applyBorder="1" applyAlignment="1">
      <alignment horizontal="center" vertical="center" wrapText="1"/>
    </xf>
    <xf numFmtId="4" fontId="18" fillId="3" borderId="184" xfId="11" applyFont="1" applyBorder="1" applyAlignment="1">
      <alignment vertical="center"/>
      <protection locked="0"/>
    </xf>
    <xf numFmtId="170" fontId="18" fillId="0" borderId="166" xfId="12" applyNumberFormat="1" applyFont="1" applyFill="1" applyBorder="1" applyAlignment="1" applyProtection="1">
      <alignment vertical="center"/>
    </xf>
    <xf numFmtId="4" fontId="18" fillId="3" borderId="184" xfId="11" quotePrefix="1" applyFont="1" applyBorder="1" applyAlignment="1">
      <alignment vertical="center"/>
      <protection locked="0"/>
    </xf>
    <xf numFmtId="0" fontId="27" fillId="0" borderId="180" xfId="10" applyFont="1" applyBorder="1" applyAlignment="1">
      <alignment horizontal="center" vertical="center" wrapText="1"/>
    </xf>
    <xf numFmtId="4" fontId="18" fillId="3" borderId="117" xfId="11" quotePrefix="1" applyFont="1" applyBorder="1" applyAlignment="1">
      <alignment vertical="center"/>
      <protection locked="0"/>
    </xf>
    <xf numFmtId="10" fontId="18" fillId="3" borderId="118" xfId="11" applyNumberFormat="1" applyFont="1" applyBorder="1" applyAlignment="1">
      <alignment horizontal="right" vertical="center"/>
      <protection locked="0"/>
    </xf>
    <xf numFmtId="4" fontId="0" fillId="3" borderId="118" xfId="11" applyFont="1" applyBorder="1" applyAlignment="1">
      <alignment horizontal="right" vertical="center"/>
      <protection locked="0"/>
    </xf>
    <xf numFmtId="3" fontId="18" fillId="3" borderId="118" xfId="11" applyNumberFormat="1" applyFont="1" applyBorder="1" applyAlignment="1">
      <alignment vertical="center"/>
      <protection locked="0"/>
    </xf>
    <xf numFmtId="170" fontId="18" fillId="0" borderId="118" xfId="12" applyNumberFormat="1" applyFont="1" applyFill="1" applyBorder="1" applyAlignment="1" applyProtection="1">
      <alignment vertical="center"/>
    </xf>
    <xf numFmtId="9" fontId="0" fillId="0" borderId="0" xfId="9" applyFont="1" applyFill="1" applyAlignment="1" applyProtection="1">
      <alignment vertical="center"/>
      <protection hidden="1"/>
    </xf>
    <xf numFmtId="10" fontId="18" fillId="0" borderId="73" xfId="9" applyNumberFormat="1" applyFont="1" applyFill="1" applyBorder="1" applyAlignment="1" applyProtection="1">
      <alignment vertical="center"/>
    </xf>
    <xf numFmtId="10" fontId="7" fillId="0" borderId="141" xfId="9" applyNumberFormat="1" applyFont="1" applyFill="1" applyBorder="1" applyAlignment="1" applyProtection="1">
      <alignment vertical="center"/>
      <protection hidden="1"/>
    </xf>
    <xf numFmtId="10" fontId="18" fillId="0" borderId="107" xfId="9" applyNumberFormat="1" applyFont="1" applyFill="1" applyBorder="1" applyAlignment="1" applyProtection="1">
      <alignment vertical="center"/>
    </xf>
    <xf numFmtId="0" fontId="0" fillId="3" borderId="126" xfId="0" applyFill="1" applyBorder="1" applyProtection="1">
      <alignment vertical="center"/>
      <protection locked="0" hidden="1"/>
    </xf>
    <xf numFmtId="0" fontId="0" fillId="3" borderId="99" xfId="0" applyFill="1" applyBorder="1" applyProtection="1">
      <alignment vertical="center"/>
      <protection locked="0" hidden="1"/>
    </xf>
    <xf numFmtId="0" fontId="38" fillId="0" borderId="110" xfId="6" applyFont="1" applyBorder="1" applyAlignment="1" applyProtection="1">
      <alignment vertical="center" wrapText="1"/>
      <protection locked="0"/>
    </xf>
    <xf numFmtId="0" fontId="27" fillId="0" borderId="32" xfId="6" applyFont="1" applyBorder="1" applyAlignment="1" applyProtection="1">
      <alignment horizontal="left" vertical="center" wrapText="1"/>
      <protection locked="0"/>
    </xf>
    <xf numFmtId="4" fontId="4" fillId="3" borderId="159" xfId="11" applyNumberFormat="1" applyFont="1" applyBorder="1" applyAlignment="1" applyProtection="1">
      <alignment vertical="center"/>
      <protection locked="0"/>
    </xf>
    <xf numFmtId="4" fontId="4" fillId="3" borderId="171" xfId="11" applyNumberFormat="1" applyFont="1" applyBorder="1" applyAlignment="1" applyProtection="1">
      <alignment vertical="center"/>
      <protection locked="0"/>
    </xf>
    <xf numFmtId="4" fontId="4" fillId="3" borderId="87" xfId="1" applyNumberFormat="1" applyFont="1" applyBorder="1" applyAlignment="1" applyProtection="1">
      <alignment vertical="center"/>
      <protection locked="0"/>
    </xf>
    <xf numFmtId="4" fontId="4" fillId="3" borderId="168" xfId="1" applyFont="1" applyBorder="1" applyAlignment="1" applyProtection="1">
      <alignment vertical="center" wrapText="1"/>
      <protection locked="0"/>
    </xf>
    <xf numFmtId="4" fontId="8" fillId="3" borderId="148" xfId="1" applyFont="1" applyBorder="1" applyAlignment="1" applyProtection="1">
      <alignment horizontal="center" vertical="center"/>
      <protection locked="0"/>
    </xf>
    <xf numFmtId="4" fontId="4" fillId="3" borderId="136" xfId="1" applyBorder="1" applyAlignment="1" applyProtection="1">
      <alignment vertical="center"/>
      <protection locked="0"/>
    </xf>
    <xf numFmtId="4" fontId="4" fillId="3" borderId="137" xfId="1" applyBorder="1" applyAlignment="1" applyProtection="1">
      <alignment vertical="center"/>
      <protection locked="0"/>
    </xf>
    <xf numFmtId="4" fontId="4" fillId="3" borderId="23" xfId="1" applyNumberFormat="1" applyFont="1" applyBorder="1" applyAlignment="1" applyProtection="1">
      <alignment horizontal="right" vertical="center"/>
      <protection locked="0"/>
    </xf>
    <xf numFmtId="4" fontId="0" fillId="3" borderId="122" xfId="1" applyFont="1" applyBorder="1" applyAlignment="1" applyProtection="1">
      <alignment horizontal="right" vertical="center"/>
      <protection locked="0"/>
    </xf>
    <xf numFmtId="4" fontId="4" fillId="3" borderId="169" xfId="1" applyFont="1" applyBorder="1" applyAlignment="1" applyProtection="1">
      <alignment horizontal="right" vertical="center"/>
      <protection locked="0"/>
    </xf>
    <xf numFmtId="4" fontId="0" fillId="3" borderId="169" xfId="1" applyFont="1" applyBorder="1" applyAlignment="1" applyProtection="1">
      <alignment horizontal="right" vertical="center"/>
      <protection locked="0"/>
    </xf>
    <xf numFmtId="9" fontId="18" fillId="3" borderId="53" xfId="1" applyNumberFormat="1" applyFont="1" applyBorder="1" applyAlignment="1" applyProtection="1">
      <alignment horizontal="right" vertical="center"/>
      <protection locked="0"/>
    </xf>
    <xf numFmtId="9" fontId="18" fillId="3" borderId="160" xfId="1" applyNumberFormat="1" applyFont="1" applyBorder="1" applyAlignment="1" applyProtection="1">
      <alignment horizontal="right" vertical="center"/>
      <protection locked="0"/>
    </xf>
    <xf numFmtId="3" fontId="18" fillId="3" borderId="122" xfId="11" applyNumberFormat="1" applyFont="1" applyBorder="1" applyAlignment="1" applyProtection="1">
      <alignment vertical="center"/>
      <protection locked="0"/>
    </xf>
    <xf numFmtId="165" fontId="10" fillId="0" borderId="49" xfId="0" applyNumberFormat="1" applyFont="1" applyFill="1" applyBorder="1">
      <alignment vertical="center"/>
      <protection hidden="1"/>
    </xf>
    <xf numFmtId="174" fontId="34" fillId="0" borderId="49" xfId="0" applyNumberFormat="1" applyFont="1" applyFill="1" applyBorder="1" applyProtection="1">
      <alignment vertical="center"/>
    </xf>
    <xf numFmtId="174" fontId="19" fillId="0" borderId="49" xfId="0" applyNumberFormat="1" applyFont="1" applyFill="1" applyBorder="1">
      <alignment vertical="center"/>
      <protection hidden="1"/>
    </xf>
    <xf numFmtId="0" fontId="8" fillId="0" borderId="65" xfId="0" applyFont="1" applyFill="1" applyBorder="1" applyAlignment="1">
      <alignment horizontal="center" vertical="center" wrapText="1"/>
      <protection hidden="1"/>
    </xf>
    <xf numFmtId="1" fontId="4" fillId="3" borderId="158" xfId="1" applyNumberFormat="1" applyFont="1" applyBorder="1" applyAlignment="1" applyProtection="1">
      <alignment vertical="center"/>
      <protection locked="0"/>
    </xf>
    <xf numFmtId="1" fontId="4" fillId="3" borderId="107" xfId="1" applyNumberFormat="1" applyFont="1" applyBorder="1" applyAlignment="1" applyProtection="1">
      <alignment vertical="center"/>
      <protection locked="0"/>
    </xf>
    <xf numFmtId="0" fontId="40" fillId="0" borderId="120" xfId="6" applyFont="1" applyFill="1" applyBorder="1" applyAlignment="1">
      <alignment horizontal="center" vertical="center" wrapText="1"/>
    </xf>
    <xf numFmtId="4" fontId="27" fillId="6" borderId="185" xfId="6" applyNumberFormat="1" applyFont="1" applyFill="1" applyBorder="1" applyAlignment="1" applyProtection="1">
      <alignment vertical="center" wrapText="1"/>
    </xf>
    <xf numFmtId="0" fontId="27" fillId="0" borderId="123" xfId="6" applyFont="1" applyFill="1" applyBorder="1" applyAlignment="1" applyProtection="1">
      <alignment horizontal="left" vertical="center" wrapText="1"/>
      <protection locked="0"/>
    </xf>
    <xf numFmtId="9" fontId="27" fillId="0" borderId="123" xfId="6" applyNumberFormat="1" applyFont="1" applyFill="1" applyBorder="1" applyAlignment="1" applyProtection="1">
      <alignment horizontal="center" vertical="center" wrapText="1"/>
      <protection locked="0"/>
    </xf>
    <xf numFmtId="4" fontId="21" fillId="0" borderId="123" xfId="6" applyNumberFormat="1" applyFont="1" applyFill="1" applyBorder="1" applyAlignment="1" applyProtection="1">
      <alignment vertical="center" wrapText="1"/>
      <protection locked="0"/>
    </xf>
    <xf numFmtId="4" fontId="27" fillId="6" borderId="123" xfId="6" applyNumberFormat="1" applyFont="1" applyFill="1" applyBorder="1" applyAlignment="1" applyProtection="1">
      <alignment horizontal="right" vertical="center" wrapText="1"/>
    </xf>
    <xf numFmtId="4" fontId="4" fillId="6" borderId="69" xfId="3" applyNumberFormat="1" applyFont="1" applyFill="1" applyBorder="1" applyAlignment="1" applyProtection="1">
      <alignment horizontal="right" vertical="center" wrapText="1"/>
      <protection hidden="1"/>
    </xf>
    <xf numFmtId="0" fontId="27" fillId="0" borderId="115" xfId="6" applyFont="1" applyFill="1" applyBorder="1" applyAlignment="1">
      <alignment horizontal="center" vertical="center" wrapText="1"/>
    </xf>
    <xf numFmtId="4" fontId="27" fillId="6" borderId="69" xfId="6" applyNumberFormat="1" applyFont="1" applyFill="1" applyBorder="1" applyAlignment="1" applyProtection="1">
      <alignment horizontal="right" vertical="center" wrapText="1"/>
    </xf>
    <xf numFmtId="3" fontId="7" fillId="0" borderId="70" xfId="0" applyNumberFormat="1" applyFont="1" applyFill="1" applyBorder="1">
      <alignment vertical="center"/>
      <protection hidden="1"/>
    </xf>
    <xf numFmtId="3" fontId="4" fillId="3" borderId="140" xfId="4" applyNumberFormat="1" applyFont="1" applyFill="1" applyBorder="1" applyAlignment="1" applyProtection="1">
      <alignment vertical="center"/>
      <protection locked="0"/>
    </xf>
    <xf numFmtId="3" fontId="4" fillId="3" borderId="65" xfId="4" applyNumberFormat="1" applyFont="1" applyFill="1" applyBorder="1" applyAlignment="1" applyProtection="1">
      <alignment vertical="center"/>
      <protection locked="0"/>
    </xf>
    <xf numFmtId="3" fontId="7" fillId="0" borderId="186" xfId="0" applyNumberFormat="1" applyFont="1" applyFill="1" applyBorder="1" applyProtection="1">
      <alignment vertical="center"/>
    </xf>
    <xf numFmtId="3" fontId="7" fillId="0" borderId="49" xfId="0" applyNumberFormat="1" applyFont="1" applyFill="1" applyBorder="1" applyProtection="1">
      <alignment vertical="center"/>
    </xf>
    <xf numFmtId="3" fontId="7" fillId="0" borderId="70" xfId="0" applyNumberFormat="1" applyFont="1" applyFill="1" applyBorder="1" applyProtection="1">
      <alignment vertical="center"/>
    </xf>
    <xf numFmtId="4" fontId="18" fillId="3" borderId="30" xfId="1" applyFont="1" applyBorder="1" applyAlignment="1">
      <alignment vertical="center" wrapText="1"/>
      <protection locked="0"/>
    </xf>
    <xf numFmtId="4" fontId="18" fillId="3" borderId="166" xfId="1" applyFont="1" applyBorder="1" applyAlignment="1">
      <alignment vertical="center" wrapText="1"/>
      <protection locked="0"/>
    </xf>
    <xf numFmtId="4" fontId="18" fillId="3" borderId="118" xfId="1" applyFont="1" applyBorder="1" applyAlignment="1">
      <alignment vertical="center" wrapText="1"/>
      <protection locked="0"/>
    </xf>
    <xf numFmtId="0" fontId="24" fillId="0" borderId="0" xfId="0" applyFont="1" applyFill="1" applyAlignment="1" applyProtection="1">
      <alignment vertical="center" wrapText="1"/>
      <protection locked="0"/>
    </xf>
    <xf numFmtId="0" fontId="0" fillId="2" borderId="0" xfId="0" applyAlignment="1" applyProtection="1">
      <alignment vertical="center"/>
      <protection locked="0"/>
    </xf>
    <xf numFmtId="0" fontId="11" fillId="0" borderId="40" xfId="0" applyFont="1" applyFill="1" applyBorder="1" applyAlignment="1">
      <alignment horizontal="center" vertical="center"/>
      <protection hidden="1"/>
    </xf>
    <xf numFmtId="0" fontId="0" fillId="2" borderId="75" xfId="0" applyBorder="1" applyAlignment="1">
      <alignment horizontal="center" vertical="center"/>
      <protection hidden="1"/>
    </xf>
    <xf numFmtId="0" fontId="11" fillId="2" borderId="89" xfId="0" applyFont="1" applyBorder="1" applyAlignment="1">
      <alignment horizontal="center" vertical="center"/>
      <protection hidden="1"/>
    </xf>
    <xf numFmtId="0" fontId="8" fillId="2" borderId="86" xfId="0" applyFont="1" applyBorder="1" applyAlignment="1">
      <alignment horizontal="center" vertical="center"/>
      <protection hidden="1"/>
    </xf>
    <xf numFmtId="0" fontId="8" fillId="2" borderId="90" xfId="0" applyFont="1" applyBorder="1" applyAlignment="1">
      <alignment horizontal="center" vertical="center"/>
      <protection hidden="1"/>
    </xf>
    <xf numFmtId="0" fontId="3" fillId="2" borderId="112" xfId="0" applyFont="1" applyBorder="1" applyAlignment="1">
      <alignment horizontal="center" vertical="center"/>
      <protection hidden="1"/>
    </xf>
    <xf numFmtId="0" fontId="0" fillId="2" borderId="113" xfId="0" applyBorder="1" applyAlignment="1">
      <alignment horizontal="center" vertical="center"/>
      <protection hidden="1"/>
    </xf>
    <xf numFmtId="0" fontId="0" fillId="2" borderId="114" xfId="0" applyBorder="1" applyAlignment="1">
      <alignment horizontal="center" vertical="center"/>
      <protection hidden="1"/>
    </xf>
    <xf numFmtId="0" fontId="3" fillId="2" borderId="89" xfId="0" applyFont="1" applyBorder="1" applyAlignment="1">
      <alignment horizontal="center" vertical="center"/>
      <protection hidden="1"/>
    </xf>
    <xf numFmtId="0" fontId="0" fillId="2" borderId="86" xfId="0" applyBorder="1" applyAlignment="1">
      <alignment horizontal="center" vertical="center"/>
      <protection hidden="1"/>
    </xf>
    <xf numFmtId="0" fontId="0" fillId="2" borderId="90" xfId="0" applyBorder="1" applyAlignment="1">
      <alignment horizontal="center" vertical="center"/>
      <protection hidden="1"/>
    </xf>
    <xf numFmtId="0" fontId="3" fillId="2" borderId="112" xfId="0" applyFont="1" applyBorder="1" applyAlignment="1" applyProtection="1">
      <alignment horizontal="center" vertical="center"/>
      <protection hidden="1"/>
    </xf>
    <xf numFmtId="0" fontId="0" fillId="2" borderId="114" xfId="0" applyBorder="1" applyAlignment="1" applyProtection="1">
      <alignment vertical="center"/>
      <protection hidden="1"/>
    </xf>
    <xf numFmtId="0" fontId="3" fillId="2" borderId="112" xfId="0" applyFont="1" applyBorder="1" applyAlignment="1" applyProtection="1">
      <alignment horizontal="center" vertical="center"/>
    </xf>
    <xf numFmtId="0" fontId="0" fillId="2" borderId="114" xfId="0" applyBorder="1" applyAlignment="1" applyProtection="1">
      <alignment vertical="center"/>
    </xf>
    <xf numFmtId="0" fontId="0" fillId="2" borderId="90" xfId="0" applyBorder="1" applyAlignment="1">
      <alignment vertical="center"/>
      <protection hidden="1"/>
    </xf>
    <xf numFmtId="0" fontId="3" fillId="0" borderId="76" xfId="0" applyFont="1" applyFill="1" applyBorder="1" applyAlignment="1">
      <alignment horizontal="center" vertical="center"/>
      <protection hidden="1"/>
    </xf>
    <xf numFmtId="0" fontId="3" fillId="0" borderId="51" xfId="0" applyFont="1" applyFill="1" applyBorder="1" applyAlignment="1">
      <alignment horizontal="center" vertical="center"/>
      <protection hidden="1"/>
    </xf>
    <xf numFmtId="0" fontId="0" fillId="2" borderId="78" xfId="0" applyBorder="1" applyAlignment="1">
      <alignment horizontal="center" vertical="center"/>
      <protection hidden="1"/>
    </xf>
    <xf numFmtId="0" fontId="19" fillId="0" borderId="0" xfId="0" applyFont="1" applyFill="1" applyBorder="1" applyAlignment="1">
      <alignment horizontal="left" vertical="center" wrapText="1"/>
      <protection hidden="1"/>
    </xf>
    <xf numFmtId="0" fontId="19" fillId="0" borderId="0" xfId="0" applyFont="1" applyFill="1" applyBorder="1" applyAlignment="1">
      <alignment horizontal="left" vertical="center"/>
      <protection hidden="1"/>
    </xf>
    <xf numFmtId="0" fontId="3" fillId="0" borderId="51" xfId="0" applyFont="1" applyFill="1" applyBorder="1" applyAlignment="1">
      <alignment horizontal="left" vertical="center" wrapText="1"/>
      <protection hidden="1"/>
    </xf>
    <xf numFmtId="0" fontId="3" fillId="0" borderId="47" xfId="0" applyFont="1" applyFill="1" applyBorder="1" applyAlignment="1">
      <alignment horizontal="left" vertical="center" wrapText="1"/>
      <protection hidden="1"/>
    </xf>
    <xf numFmtId="0" fontId="3" fillId="0" borderId="78" xfId="0" applyFont="1" applyFill="1" applyBorder="1" applyAlignment="1">
      <alignment horizontal="center" vertical="center"/>
      <protection hidden="1"/>
    </xf>
    <xf numFmtId="0" fontId="3" fillId="3" borderId="0" xfId="0" applyNumberFormat="1" applyFont="1" applyFill="1" applyBorder="1" applyAlignment="1" applyProtection="1">
      <alignment horizontal="left" vertical="center" wrapText="1"/>
      <protection locked="0"/>
    </xf>
    <xf numFmtId="0" fontId="0" fillId="3" borderId="0" xfId="0" applyFill="1" applyBorder="1" applyAlignment="1" applyProtection="1">
      <alignment horizontal="left" vertical="center" wrapText="1"/>
      <protection locked="0"/>
    </xf>
    <xf numFmtId="1" fontId="3" fillId="3" borderId="0" xfId="0" applyNumberFormat="1" applyFont="1" applyFill="1" applyBorder="1" applyAlignment="1" applyProtection="1">
      <alignment horizontal="left" vertical="center"/>
      <protection locked="0"/>
    </xf>
    <xf numFmtId="1" fontId="0" fillId="3" borderId="0" xfId="0" applyNumberFormat="1" applyFill="1" applyBorder="1" applyAlignment="1" applyProtection="1">
      <alignment horizontal="left" vertical="center"/>
      <protection locked="0"/>
    </xf>
    <xf numFmtId="0" fontId="55" fillId="0" borderId="47" xfId="0" applyFont="1" applyFill="1" applyBorder="1" applyAlignment="1" applyProtection="1">
      <alignment horizontal="left" vertical="center" wrapText="1"/>
    </xf>
    <xf numFmtId="0" fontId="24" fillId="2" borderId="47" xfId="0" applyFont="1" applyBorder="1" applyAlignment="1" applyProtection="1">
      <alignment vertical="center" wrapText="1"/>
    </xf>
    <xf numFmtId="0" fontId="3" fillId="0" borderId="79" xfId="0" applyFont="1" applyFill="1" applyBorder="1" applyAlignment="1">
      <alignment horizontal="center" vertical="center" wrapText="1"/>
      <protection hidden="1"/>
    </xf>
    <xf numFmtId="0" fontId="0" fillId="2" borderId="65" xfId="0" applyBorder="1" applyAlignment="1">
      <alignment horizontal="center" vertical="center" wrapText="1"/>
      <protection hidden="1"/>
    </xf>
    <xf numFmtId="0" fontId="24" fillId="0" borderId="0" xfId="0" applyFont="1" applyFill="1" applyAlignment="1">
      <alignment vertical="center" wrapText="1"/>
      <protection hidden="1"/>
    </xf>
    <xf numFmtId="0" fontId="0" fillId="2" borderId="0" xfId="0" applyAlignment="1">
      <alignment vertical="center"/>
      <protection hidden="1"/>
    </xf>
    <xf numFmtId="0" fontId="3" fillId="2" borderId="51" xfId="0" applyFont="1" applyBorder="1" applyAlignment="1">
      <alignment horizontal="center" vertical="center"/>
      <protection hidden="1"/>
    </xf>
    <xf numFmtId="0" fontId="0" fillId="2" borderId="51" xfId="0" applyBorder="1" applyAlignment="1">
      <alignment vertical="center"/>
      <protection hidden="1"/>
    </xf>
    <xf numFmtId="0" fontId="3" fillId="2" borderId="95" xfId="0" applyFont="1" applyBorder="1" applyAlignment="1">
      <alignment horizontal="center" vertical="center"/>
      <protection hidden="1"/>
    </xf>
    <xf numFmtId="0" fontId="0" fillId="2" borderId="3" xfId="0" applyBorder="1" applyAlignment="1">
      <alignment vertical="center"/>
      <protection hidden="1"/>
    </xf>
    <xf numFmtId="0" fontId="0" fillId="2" borderId="96" xfId="0" applyBorder="1" applyAlignment="1">
      <alignment vertical="center"/>
      <protection hidden="1"/>
    </xf>
    <xf numFmtId="0" fontId="0" fillId="2" borderId="108" xfId="0" applyBorder="1" applyAlignment="1">
      <alignment vertical="center"/>
      <protection hidden="1"/>
    </xf>
    <xf numFmtId="0" fontId="0" fillId="2" borderId="86" xfId="0" applyBorder="1" applyAlignment="1">
      <alignment vertical="center"/>
      <protection hidden="1"/>
    </xf>
    <xf numFmtId="0" fontId="0" fillId="2" borderId="170" xfId="0" applyBorder="1" applyAlignment="1">
      <alignment vertical="center"/>
      <protection hidden="1"/>
    </xf>
    <xf numFmtId="0" fontId="3" fillId="2" borderId="63" xfId="0" applyFont="1" applyBorder="1" applyAlignment="1">
      <alignment horizontal="center" vertical="center"/>
      <protection hidden="1"/>
    </xf>
    <xf numFmtId="0" fontId="0" fillId="2" borderId="5" xfId="0" applyBorder="1" applyAlignment="1">
      <alignment vertical="center"/>
      <protection hidden="1"/>
    </xf>
    <xf numFmtId="0" fontId="0" fillId="2" borderId="60" xfId="0" applyBorder="1" applyAlignment="1">
      <alignment vertical="center"/>
      <protection hidden="1"/>
    </xf>
    <xf numFmtId="0" fontId="0" fillId="2" borderId="41" xfId="0" applyBorder="1" applyAlignment="1">
      <alignment vertical="center"/>
      <protection hidden="1"/>
    </xf>
    <xf numFmtId="0" fontId="40" fillId="3" borderId="0" xfId="1" applyNumberFormat="1" applyFont="1" applyBorder="1" applyAlignment="1">
      <alignment vertical="center" wrapText="1"/>
      <protection locked="0"/>
    </xf>
    <xf numFmtId="0" fontId="0" fillId="2" borderId="0" xfId="0" applyAlignment="1">
      <alignment vertical="center" wrapText="1"/>
      <protection hidden="1"/>
    </xf>
    <xf numFmtId="0" fontId="0" fillId="2" borderId="74" xfId="0" applyBorder="1" applyAlignment="1">
      <alignment vertical="center" wrapText="1"/>
      <protection hidden="1"/>
    </xf>
    <xf numFmtId="1" fontId="40" fillId="3" borderId="47" xfId="1" applyNumberFormat="1" applyFont="1" applyBorder="1" applyAlignment="1">
      <alignment horizontal="left" vertical="center"/>
      <protection locked="0"/>
    </xf>
    <xf numFmtId="1" fontId="0" fillId="2" borderId="47" xfId="0" applyNumberFormat="1" applyBorder="1" applyAlignment="1">
      <alignment horizontal="left" vertical="center"/>
      <protection hidden="1"/>
    </xf>
    <xf numFmtId="1" fontId="0" fillId="2" borderId="165" xfId="0" applyNumberFormat="1" applyBorder="1" applyAlignment="1">
      <alignment horizontal="left" vertical="center"/>
      <protection hidden="1"/>
    </xf>
    <xf numFmtId="0" fontId="3" fillId="0" borderId="85" xfId="0" applyFont="1" applyFill="1" applyBorder="1" applyAlignment="1">
      <alignment horizontal="center" vertical="center"/>
      <protection hidden="1"/>
    </xf>
    <xf numFmtId="2" fontId="3" fillId="0" borderId="76" xfId="0" applyNumberFormat="1" applyFont="1" applyFill="1" applyBorder="1" applyAlignment="1">
      <alignment horizontal="center" vertical="center"/>
      <protection hidden="1"/>
    </xf>
    <xf numFmtId="0" fontId="0" fillId="2" borderId="51" xfId="0" applyBorder="1" applyAlignment="1">
      <alignment horizontal="center" vertical="center"/>
      <protection hidden="1"/>
    </xf>
    <xf numFmtId="0" fontId="0" fillId="2" borderId="93" xfId="0" applyBorder="1" applyAlignment="1">
      <alignment horizontal="center" vertical="center"/>
      <protection hidden="1"/>
    </xf>
    <xf numFmtId="0" fontId="0" fillId="2" borderId="0" xfId="0" applyBorder="1" applyAlignment="1">
      <alignment horizontal="left" vertical="center" wrapText="1"/>
      <protection hidden="1"/>
    </xf>
    <xf numFmtId="0" fontId="4" fillId="0" borderId="18" xfId="0" applyFont="1" applyFill="1" applyBorder="1" applyAlignment="1">
      <alignment horizontal="center" vertical="center" wrapText="1"/>
      <protection hidden="1"/>
    </xf>
    <xf numFmtId="0" fontId="4" fillId="0" borderId="0" xfId="0" applyFont="1" applyFill="1" applyBorder="1" applyAlignment="1">
      <alignment horizontal="center" vertical="center" wrapText="1"/>
      <protection hidden="1"/>
    </xf>
    <xf numFmtId="0" fontId="20" fillId="0" borderId="0" xfId="0" applyFont="1" applyFill="1" applyBorder="1" applyAlignment="1">
      <alignment horizontal="left" vertical="center"/>
      <protection hidden="1"/>
    </xf>
    <xf numFmtId="0" fontId="3" fillId="0" borderId="5" xfId="0" applyFont="1" applyFill="1" applyBorder="1" applyAlignment="1">
      <alignment horizontal="left" vertical="center"/>
      <protection hidden="1"/>
    </xf>
    <xf numFmtId="0" fontId="3" fillId="0" borderId="0" xfId="0" applyFont="1" applyFill="1" applyBorder="1" applyAlignment="1">
      <alignment horizontal="left" vertical="center"/>
      <protection hidden="1"/>
    </xf>
    <xf numFmtId="0" fontId="3" fillId="0" borderId="2" xfId="0" applyFont="1" applyFill="1" applyBorder="1" applyAlignment="1">
      <alignment horizontal="left" vertical="center"/>
      <protection hidden="1"/>
    </xf>
    <xf numFmtId="0" fontId="4" fillId="0" borderId="5" xfId="0" applyFont="1" applyFill="1" applyBorder="1" applyAlignment="1">
      <alignment horizontal="center"/>
      <protection hidden="1"/>
    </xf>
    <xf numFmtId="0" fontId="3" fillId="0" borderId="21" xfId="0" applyNumberFormat="1" applyFont="1" applyFill="1" applyBorder="1" applyAlignment="1">
      <alignment horizontal="left" vertical="center"/>
      <protection hidden="1"/>
    </xf>
    <xf numFmtId="0" fontId="3" fillId="0" borderId="0" xfId="0" applyNumberFormat="1" applyFont="1" applyFill="1" applyBorder="1" applyAlignment="1">
      <alignment horizontal="left" vertical="center"/>
      <protection hidden="1"/>
    </xf>
    <xf numFmtId="0" fontId="3" fillId="0" borderId="0" xfId="0" applyNumberFormat="1" applyFont="1" applyFill="1" applyBorder="1" applyAlignment="1">
      <alignment horizontal="right" vertical="center"/>
      <protection hidden="1"/>
    </xf>
    <xf numFmtId="0" fontId="27" fillId="0" borderId="175" xfId="6" applyFont="1" applyBorder="1" applyAlignment="1">
      <alignment horizontal="left" vertical="top" wrapText="1"/>
    </xf>
    <xf numFmtId="0" fontId="28" fillId="0" borderId="176" xfId="6" applyFont="1" applyBorder="1" applyAlignment="1">
      <alignment horizontal="left" vertical="top"/>
    </xf>
    <xf numFmtId="0" fontId="28" fillId="0" borderId="177" xfId="6" applyFont="1" applyBorder="1" applyAlignment="1"/>
    <xf numFmtId="0" fontId="27" fillId="0" borderId="51" xfId="6" applyFont="1" applyBorder="1" applyAlignment="1">
      <alignment horizontal="center" vertical="center" wrapText="1"/>
    </xf>
    <xf numFmtId="0" fontId="3" fillId="3" borderId="33" xfId="0" applyNumberFormat="1" applyFont="1" applyFill="1" applyBorder="1" applyAlignment="1" applyProtection="1">
      <alignment horizontal="left" vertical="center" wrapText="1"/>
      <protection locked="0"/>
    </xf>
    <xf numFmtId="0" fontId="0" fillId="3" borderId="0" xfId="0" applyFill="1" applyAlignment="1" applyProtection="1">
      <alignment horizontal="left" vertical="center" wrapText="1"/>
      <protection locked="0"/>
    </xf>
    <xf numFmtId="0" fontId="3" fillId="3" borderId="0" xfId="1" applyNumberFormat="1" applyFont="1" applyBorder="1" applyAlignment="1">
      <alignment vertical="center" wrapText="1"/>
      <protection locked="0"/>
    </xf>
    <xf numFmtId="0" fontId="3" fillId="3" borderId="0" xfId="1" applyNumberFormat="1" applyFont="1" applyBorder="1" applyAlignment="1">
      <alignment horizontal="left" vertical="center"/>
      <protection locked="0"/>
    </xf>
    <xf numFmtId="0" fontId="0" fillId="2" borderId="0" xfId="0" applyAlignment="1">
      <alignment horizontal="left" vertical="center"/>
      <protection hidden="1"/>
    </xf>
    <xf numFmtId="0" fontId="24" fillId="0" borderId="0" xfId="0" applyNumberFormat="1" applyFont="1" applyFill="1" applyBorder="1" applyAlignment="1">
      <alignment horizontal="left" vertical="center" wrapText="1"/>
      <protection hidden="1"/>
    </xf>
    <xf numFmtId="0" fontId="24" fillId="2" borderId="0" xfId="0" applyFont="1" applyBorder="1" applyAlignment="1">
      <alignment horizontal="left" vertical="center" wrapText="1"/>
      <protection hidden="1"/>
    </xf>
    <xf numFmtId="0" fontId="35" fillId="0" borderId="178" xfId="6" applyFont="1" applyBorder="1" applyAlignment="1">
      <alignment horizontal="left" vertical="top" wrapText="1"/>
    </xf>
    <xf numFmtId="0" fontId="35" fillId="0" borderId="176" xfId="6" applyFont="1" applyBorder="1" applyAlignment="1">
      <alignment horizontal="left" vertical="top"/>
    </xf>
    <xf numFmtId="0" fontId="35" fillId="0" borderId="179" xfId="6" applyFont="1" applyBorder="1" applyAlignment="1"/>
    <xf numFmtId="0" fontId="7" fillId="0" borderId="129" xfId="6" applyFont="1" applyBorder="1" applyAlignment="1">
      <alignment horizontal="center" vertical="center" wrapText="1"/>
    </xf>
    <xf numFmtId="0" fontId="35" fillId="0" borderId="178" xfId="6" applyFont="1" applyFill="1" applyBorder="1" applyAlignment="1">
      <alignment horizontal="center" vertical="center" wrapText="1"/>
    </xf>
    <xf numFmtId="0" fontId="35" fillId="0" borderId="179" xfId="6" applyFont="1" applyBorder="1" applyAlignment="1">
      <alignment horizontal="center" vertical="center"/>
    </xf>
    <xf numFmtId="0" fontId="40" fillId="0" borderId="129" xfId="6" applyFont="1" applyFill="1" applyBorder="1" applyAlignment="1">
      <alignment horizontal="left" vertical="center"/>
    </xf>
    <xf numFmtId="0" fontId="38" fillId="0" borderId="27" xfId="6" applyFont="1" applyBorder="1" applyAlignment="1">
      <alignment horizontal="left" vertical="center"/>
    </xf>
    <xf numFmtId="0" fontId="7" fillId="0" borderId="77" xfId="6" applyFont="1" applyFill="1" applyBorder="1" applyAlignment="1">
      <alignment horizontal="center" vertical="center" wrapText="1"/>
    </xf>
    <xf numFmtId="0" fontId="7" fillId="0" borderId="93" xfId="6" applyFont="1" applyBorder="1" applyAlignment="1">
      <alignment horizontal="center" vertical="center" wrapText="1"/>
    </xf>
    <xf numFmtId="1" fontId="3" fillId="0" borderId="0" xfId="0" applyNumberFormat="1" applyFont="1" applyFill="1" applyBorder="1">
      <alignment vertical="center"/>
      <protection hidden="1"/>
    </xf>
    <xf numFmtId="0" fontId="18" fillId="0" borderId="0" xfId="0" applyFont="1" applyFill="1" applyBorder="1" applyAlignment="1">
      <alignment horizontal="left" vertical="top" wrapText="1"/>
      <protection hidden="1"/>
    </xf>
    <xf numFmtId="0" fontId="18" fillId="2" borderId="0" xfId="0" applyFont="1" applyAlignment="1">
      <alignment horizontal="left" vertical="top" wrapText="1"/>
      <protection hidden="1"/>
    </xf>
    <xf numFmtId="0" fontId="18" fillId="0" borderId="113" xfId="0" applyFont="1" applyFill="1" applyBorder="1" applyAlignment="1">
      <alignment vertical="center" wrapText="1"/>
      <protection hidden="1"/>
    </xf>
    <xf numFmtId="0" fontId="18" fillId="2" borderId="113" xfId="0" applyFont="1" applyBorder="1" applyAlignment="1">
      <alignment vertical="center" wrapText="1"/>
      <protection hidden="1"/>
    </xf>
    <xf numFmtId="0" fontId="0" fillId="2" borderId="113" xfId="0" applyBorder="1" applyAlignment="1">
      <alignment vertical="center"/>
      <protection hidden="1"/>
    </xf>
    <xf numFmtId="0" fontId="18" fillId="0" borderId="23" xfId="0" applyFont="1" applyFill="1" applyBorder="1" applyAlignment="1">
      <alignment vertical="center" wrapText="1"/>
      <protection hidden="1"/>
    </xf>
    <xf numFmtId="0" fontId="18" fillId="2" borderId="23" xfId="0" applyFont="1" applyBorder="1" applyAlignment="1">
      <alignment vertical="center" wrapText="1"/>
      <protection hidden="1"/>
    </xf>
    <xf numFmtId="0" fontId="0" fillId="2" borderId="23" xfId="0" applyBorder="1" applyAlignment="1">
      <alignment vertical="center"/>
      <protection hidden="1"/>
    </xf>
    <xf numFmtId="0" fontId="27" fillId="0" borderId="128" xfId="6" applyFont="1" applyBorder="1" applyAlignment="1">
      <alignment horizontal="center" vertical="top" wrapText="1"/>
    </xf>
    <xf numFmtId="0" fontId="0" fillId="2" borderId="130" xfId="0" applyBorder="1" applyAlignment="1">
      <alignment horizontal="center" vertical="center"/>
      <protection hidden="1"/>
    </xf>
    <xf numFmtId="4" fontId="4" fillId="0" borderId="0" xfId="0" applyNumberFormat="1" applyFont="1" applyFill="1" applyBorder="1" applyAlignment="1">
      <alignment vertical="center" wrapText="1"/>
      <protection hidden="1"/>
    </xf>
    <xf numFmtId="0" fontId="0" fillId="2" borderId="0" xfId="0" applyBorder="1" applyAlignment="1">
      <alignment vertical="center"/>
      <protection hidden="1"/>
    </xf>
    <xf numFmtId="0" fontId="0" fillId="2" borderId="42" xfId="0" applyBorder="1" applyAlignment="1">
      <alignment vertical="center"/>
      <protection hidden="1"/>
    </xf>
    <xf numFmtId="1" fontId="6" fillId="0" borderId="0" xfId="0" applyNumberFormat="1" applyFont="1" applyFill="1" applyBorder="1">
      <alignment vertical="center"/>
      <protection hidden="1"/>
    </xf>
    <xf numFmtId="1" fontId="6" fillId="0" borderId="42" xfId="0" applyNumberFormat="1" applyFont="1" applyFill="1" applyBorder="1">
      <alignment vertical="center"/>
      <protection hidden="1"/>
    </xf>
    <xf numFmtId="3" fontId="7" fillId="0" borderId="9" xfId="0" applyNumberFormat="1" applyFont="1" applyFill="1" applyBorder="1" applyAlignment="1">
      <alignment horizontal="left" vertical="center"/>
      <protection hidden="1"/>
    </xf>
    <xf numFmtId="3" fontId="7" fillId="0" borderId="6" xfId="0" applyNumberFormat="1" applyFont="1" applyFill="1" applyBorder="1" applyAlignment="1">
      <alignment horizontal="left" vertical="center"/>
      <protection hidden="1"/>
    </xf>
    <xf numFmtId="1" fontId="3" fillId="0" borderId="0" xfId="0" applyNumberFormat="1" applyFont="1" applyFill="1" applyBorder="1" applyAlignment="1">
      <alignment horizontal="right" vertical="center"/>
      <protection hidden="1"/>
    </xf>
    <xf numFmtId="1" fontId="3" fillId="0" borderId="42" xfId="0" applyNumberFormat="1" applyFont="1" applyFill="1" applyBorder="1" applyAlignment="1">
      <alignment horizontal="right" vertical="center"/>
      <protection hidden="1"/>
    </xf>
    <xf numFmtId="0" fontId="49" fillId="0" borderId="0" xfId="0" applyFont="1" applyFill="1" applyBorder="1" applyAlignment="1">
      <alignment vertical="center" wrapText="1"/>
      <protection hidden="1"/>
    </xf>
    <xf numFmtId="0" fontId="3" fillId="0" borderId="172" xfId="0" applyNumberFormat="1" applyFont="1" applyFill="1" applyBorder="1" applyAlignment="1">
      <alignment horizontal="left" vertical="center"/>
      <protection hidden="1"/>
    </xf>
    <xf numFmtId="0" fontId="0" fillId="0" borderId="0" xfId="0" applyFill="1" applyBorder="1" applyAlignment="1">
      <alignment horizontal="center" vertical="center"/>
      <protection hidden="1"/>
    </xf>
    <xf numFmtId="0" fontId="42" fillId="0" borderId="0" xfId="0" applyNumberFormat="1" applyFont="1" applyFill="1" applyBorder="1" applyAlignment="1">
      <alignment horizontal="left" vertical="center"/>
      <protection hidden="1"/>
    </xf>
    <xf numFmtId="0" fontId="22" fillId="0" borderId="0" xfId="0" applyNumberFormat="1" applyFont="1" applyFill="1" applyBorder="1" applyAlignment="1">
      <alignment horizontal="left" vertical="center" wrapText="1"/>
      <protection hidden="1"/>
    </xf>
    <xf numFmtId="0" fontId="0" fillId="2" borderId="42" xfId="0" applyBorder="1" applyAlignment="1">
      <alignment horizontal="left" vertical="center" wrapText="1"/>
      <protection hidden="1"/>
    </xf>
    <xf numFmtId="0" fontId="18" fillId="0" borderId="9" xfId="0" applyNumberFormat="1" applyFont="1" applyFill="1" applyBorder="1" applyAlignment="1">
      <alignment vertical="center"/>
      <protection hidden="1"/>
    </xf>
    <xf numFmtId="0" fontId="0" fillId="2" borderId="6" xfId="0" applyBorder="1" applyAlignment="1">
      <alignment vertical="center"/>
      <protection hidden="1"/>
    </xf>
    <xf numFmtId="0" fontId="20" fillId="0" borderId="47" xfId="0" applyNumberFormat="1" applyFont="1" applyFill="1" applyBorder="1" applyAlignment="1">
      <alignment vertical="center" wrapText="1"/>
      <protection hidden="1"/>
    </xf>
    <xf numFmtId="0" fontId="0" fillId="2" borderId="47" xfId="0" applyBorder="1" applyAlignment="1">
      <alignment vertical="center" wrapText="1"/>
      <protection hidden="1"/>
    </xf>
    <xf numFmtId="0" fontId="0" fillId="2" borderId="43" xfId="0" applyBorder="1" applyAlignment="1">
      <alignment vertical="center" wrapText="1"/>
      <protection hidden="1"/>
    </xf>
    <xf numFmtId="0" fontId="20" fillId="0" borderId="0" xfId="0" applyFont="1" applyFill="1" applyBorder="1" applyAlignment="1">
      <alignment horizontal="left" vertical="center" wrapText="1"/>
      <protection hidden="1"/>
    </xf>
    <xf numFmtId="0" fontId="0" fillId="2" borderId="0" xfId="0" applyBorder="1" applyAlignment="1">
      <alignment vertical="center" wrapText="1"/>
      <protection hidden="1"/>
    </xf>
    <xf numFmtId="0" fontId="0" fillId="2" borderId="42" xfId="0" applyBorder="1" applyAlignment="1">
      <alignment vertical="center" wrapText="1"/>
      <protection hidden="1"/>
    </xf>
    <xf numFmtId="0" fontId="20" fillId="4" borderId="46" xfId="0" applyFont="1" applyFill="1" applyBorder="1" applyAlignment="1">
      <alignment horizontal="center" vertical="center" wrapText="1"/>
      <protection hidden="1"/>
    </xf>
    <xf numFmtId="0" fontId="20" fillId="4" borderId="51" xfId="0" applyFont="1" applyFill="1" applyBorder="1" applyAlignment="1">
      <alignment horizontal="center" vertical="center" wrapText="1"/>
      <protection hidden="1"/>
    </xf>
    <xf numFmtId="0" fontId="20" fillId="4" borderId="78" xfId="0" applyFont="1" applyFill="1" applyBorder="1" applyAlignment="1">
      <alignment horizontal="center" vertical="center" wrapText="1"/>
      <protection hidden="1"/>
    </xf>
    <xf numFmtId="0" fontId="42" fillId="0" borderId="0" xfId="0" applyNumberFormat="1" applyFont="1" applyFill="1" applyBorder="1" applyAlignment="1">
      <alignment horizontal="center" vertical="center" wrapText="1"/>
      <protection hidden="1"/>
    </xf>
    <xf numFmtId="0" fontId="0" fillId="2" borderId="0" xfId="0" applyBorder="1" applyAlignment="1">
      <alignment horizontal="center" vertical="center" wrapText="1"/>
      <protection hidden="1"/>
    </xf>
    <xf numFmtId="1" fontId="0" fillId="2" borderId="0" xfId="0" applyNumberFormat="1" applyBorder="1" applyAlignment="1">
      <alignment horizontal="right" vertical="center"/>
      <protection hidden="1"/>
    </xf>
    <xf numFmtId="0" fontId="22" fillId="0" borderId="0" xfId="0" applyFont="1" applyFill="1" applyBorder="1" applyAlignment="1">
      <alignment vertical="top" wrapText="1"/>
      <protection hidden="1"/>
    </xf>
    <xf numFmtId="0" fontId="0" fillId="2" borderId="0" xfId="0" applyBorder="1" applyAlignment="1">
      <alignment vertical="top" wrapText="1"/>
      <protection hidden="1"/>
    </xf>
    <xf numFmtId="0" fontId="42" fillId="0" borderId="0" xfId="8" applyNumberFormat="1" applyFont="1" applyFill="1" applyBorder="1" applyAlignment="1">
      <alignment horizontal="center" vertical="center" wrapText="1"/>
      <protection hidden="1"/>
    </xf>
    <xf numFmtId="0" fontId="4" fillId="2" borderId="0" xfId="8" applyBorder="1" applyAlignment="1">
      <alignment horizontal="center" vertical="center" wrapText="1"/>
      <protection hidden="1"/>
    </xf>
    <xf numFmtId="0" fontId="4" fillId="0" borderId="0" xfId="8" applyFont="1" applyFill="1" applyBorder="1" applyAlignment="1">
      <alignment vertical="center" wrapText="1"/>
      <protection hidden="1"/>
    </xf>
    <xf numFmtId="0" fontId="4" fillId="2" borderId="0" xfId="8" applyFont="1" applyBorder="1" applyAlignment="1">
      <alignment vertical="center" wrapText="1"/>
      <protection hidden="1"/>
    </xf>
    <xf numFmtId="0" fontId="4" fillId="2" borderId="0" xfId="8" applyFont="1" applyAlignment="1">
      <alignment vertical="center" wrapText="1"/>
      <protection hidden="1"/>
    </xf>
    <xf numFmtId="170" fontId="18" fillId="3" borderId="29" xfId="3" applyNumberFormat="1" applyFont="1" applyFill="1" applyBorder="1" applyAlignment="1" applyProtection="1">
      <alignment vertical="center" wrapText="1"/>
      <protection locked="0"/>
    </xf>
    <xf numFmtId="170" fontId="4" fillId="2" borderId="96" xfId="3" applyNumberFormat="1" applyFont="1" applyFill="1" applyBorder="1" applyAlignment="1" applyProtection="1">
      <alignment vertical="center" wrapText="1"/>
      <protection locked="0"/>
    </xf>
    <xf numFmtId="170" fontId="18" fillId="3" borderId="61" xfId="3" applyNumberFormat="1" applyFont="1" applyFill="1" applyBorder="1" applyAlignment="1" applyProtection="1">
      <alignment vertical="center" wrapText="1"/>
      <protection locked="0"/>
    </xf>
    <xf numFmtId="170" fontId="4" fillId="3" borderId="124" xfId="3" applyNumberFormat="1" applyFont="1" applyFill="1" applyBorder="1" applyAlignment="1" applyProtection="1">
      <alignment vertical="center" wrapText="1"/>
      <protection locked="0"/>
    </xf>
    <xf numFmtId="170" fontId="4" fillId="3" borderId="38" xfId="3" applyNumberFormat="1" applyFont="1" applyFill="1" applyBorder="1" applyAlignment="1" applyProtection="1">
      <alignment vertical="center" wrapText="1"/>
      <protection locked="0"/>
    </xf>
    <xf numFmtId="0" fontId="7" fillId="0" borderId="44" xfId="0" applyFont="1" applyFill="1" applyBorder="1" applyAlignment="1">
      <alignment horizontal="center" vertical="center" wrapText="1"/>
      <protection hidden="1"/>
    </xf>
    <xf numFmtId="0" fontId="0" fillId="2" borderId="41" xfId="0" applyBorder="1" applyAlignment="1">
      <alignment horizontal="center" vertical="center" wrapText="1"/>
      <protection hidden="1"/>
    </xf>
    <xf numFmtId="0" fontId="6" fillId="0" borderId="29" xfId="6" applyFont="1" applyBorder="1" applyAlignment="1">
      <alignment horizontal="center" vertical="center" wrapText="1"/>
    </xf>
    <xf numFmtId="0" fontId="0" fillId="2" borderId="108" xfId="0" applyBorder="1" applyAlignment="1">
      <alignment horizontal="center" vertical="center" wrapText="1"/>
      <protection hidden="1"/>
    </xf>
    <xf numFmtId="0" fontId="20" fillId="4" borderId="88" xfId="0" applyFont="1" applyFill="1" applyBorder="1" applyAlignment="1">
      <alignment horizontal="center" vertical="center" wrapText="1"/>
      <protection hidden="1"/>
    </xf>
    <xf numFmtId="0" fontId="20" fillId="4" borderId="86" xfId="0" applyFont="1" applyFill="1" applyBorder="1" applyAlignment="1">
      <alignment horizontal="center" vertical="center" wrapText="1"/>
      <protection hidden="1"/>
    </xf>
    <xf numFmtId="0" fontId="20" fillId="4" borderId="90" xfId="0" applyFont="1" applyFill="1" applyBorder="1" applyAlignment="1">
      <alignment horizontal="center" vertical="center" wrapText="1"/>
      <protection hidden="1"/>
    </xf>
    <xf numFmtId="3" fontId="7" fillId="0" borderId="3" xfId="0" applyNumberFormat="1" applyFont="1" applyFill="1" applyBorder="1" applyAlignment="1">
      <alignment vertical="center" wrapText="1"/>
      <protection hidden="1"/>
    </xf>
    <xf numFmtId="0" fontId="0" fillId="2" borderId="108" xfId="0" applyBorder="1" applyAlignment="1">
      <alignment vertical="center" wrapText="1"/>
      <protection hidden="1"/>
    </xf>
    <xf numFmtId="0" fontId="39" fillId="0" borderId="3" xfId="6" applyFont="1" applyBorder="1" applyAlignment="1">
      <alignment horizontal="center" vertical="center" wrapText="1"/>
    </xf>
    <xf numFmtId="0" fontId="7" fillId="0" borderId="0" xfId="0" applyFont="1" applyFill="1" applyBorder="1" applyAlignment="1">
      <alignment vertical="center" wrapText="1"/>
      <protection hidden="1"/>
    </xf>
    <xf numFmtId="0" fontId="0" fillId="2" borderId="60" xfId="0" applyBorder="1" applyAlignment="1">
      <alignment horizontal="center" vertical="center" wrapText="1"/>
      <protection hidden="1"/>
    </xf>
    <xf numFmtId="0" fontId="0" fillId="2" borderId="96" xfId="0" applyBorder="1" applyAlignment="1">
      <alignment horizontal="center" vertical="center" wrapText="1"/>
      <protection hidden="1"/>
    </xf>
    <xf numFmtId="4" fontId="18" fillId="3" borderId="132" xfId="1" applyFont="1" applyBorder="1" applyAlignment="1" applyProtection="1">
      <alignment vertical="center" wrapText="1"/>
      <protection locked="0"/>
    </xf>
    <xf numFmtId="0" fontId="0" fillId="2" borderId="132" xfId="0" applyBorder="1" applyAlignment="1" applyProtection="1">
      <alignment vertical="center" wrapText="1"/>
      <protection locked="0"/>
    </xf>
    <xf numFmtId="4" fontId="18" fillId="3" borderId="166" xfId="1" applyFont="1" applyBorder="1" applyAlignment="1">
      <alignment vertical="center" wrapText="1"/>
      <protection locked="0"/>
    </xf>
    <xf numFmtId="0" fontId="0" fillId="2" borderId="166" xfId="0" applyBorder="1" applyAlignment="1">
      <alignment vertical="center" wrapText="1"/>
      <protection hidden="1"/>
    </xf>
    <xf numFmtId="4" fontId="18" fillId="3" borderId="118" xfId="1" applyFont="1" applyBorder="1" applyAlignment="1">
      <alignment vertical="center" wrapText="1"/>
      <protection locked="0"/>
    </xf>
    <xf numFmtId="0" fontId="0" fillId="2" borderId="118" xfId="0" applyBorder="1" applyAlignment="1">
      <alignment vertical="center" wrapText="1"/>
      <protection hidden="1"/>
    </xf>
    <xf numFmtId="0" fontId="7" fillId="0" borderId="46" xfId="0" applyFont="1" applyFill="1" applyBorder="1" applyAlignment="1" applyProtection="1">
      <alignment vertical="center"/>
      <protection hidden="1"/>
    </xf>
    <xf numFmtId="0" fontId="0" fillId="2" borderId="50" xfId="0" applyBorder="1" applyAlignment="1">
      <alignment vertical="center"/>
      <protection hidden="1"/>
    </xf>
    <xf numFmtId="170" fontId="18" fillId="3" borderId="9" xfId="3" applyNumberFormat="1" applyFont="1" applyFill="1" applyBorder="1" applyAlignment="1" applyProtection="1">
      <alignment vertical="center" wrapText="1"/>
      <protection locked="0"/>
    </xf>
    <xf numFmtId="170" fontId="4" fillId="2" borderId="83" xfId="3" applyNumberFormat="1" applyFont="1" applyFill="1" applyBorder="1" applyAlignment="1" applyProtection="1">
      <alignment vertical="center" wrapText="1"/>
      <protection locked="0"/>
    </xf>
    <xf numFmtId="0" fontId="20" fillId="4" borderId="86" xfId="0" applyFont="1" applyFill="1" applyBorder="1" applyAlignment="1">
      <alignment vertical="center" wrapText="1"/>
      <protection hidden="1"/>
    </xf>
    <xf numFmtId="0" fontId="7" fillId="0" borderId="54" xfId="0" applyFont="1" applyFill="1" applyBorder="1" applyAlignment="1" applyProtection="1">
      <alignment vertical="center"/>
      <protection hidden="1"/>
    </xf>
    <xf numFmtId="0" fontId="0" fillId="2" borderId="127" xfId="0" applyBorder="1" applyAlignment="1">
      <alignment vertical="center"/>
      <protection hidden="1"/>
    </xf>
    <xf numFmtId="0" fontId="7" fillId="0" borderId="54" xfId="0" applyFont="1" applyFill="1" applyBorder="1" applyAlignment="1" applyProtection="1">
      <alignment vertical="center" wrapText="1"/>
      <protection hidden="1"/>
    </xf>
    <xf numFmtId="0" fontId="0" fillId="2" borderId="46" xfId="0" applyBorder="1" applyAlignment="1">
      <alignment vertical="center" wrapText="1"/>
      <protection hidden="1"/>
    </xf>
    <xf numFmtId="4" fontId="18" fillId="3" borderId="57" xfId="1" applyFont="1" applyBorder="1" applyAlignment="1" applyProtection="1">
      <alignment vertical="center" wrapText="1"/>
      <protection locked="0"/>
    </xf>
    <xf numFmtId="0" fontId="0" fillId="2" borderId="57" xfId="0" applyBorder="1" applyAlignment="1" applyProtection="1">
      <alignment vertical="center" wrapText="1"/>
      <protection locked="0"/>
    </xf>
    <xf numFmtId="170" fontId="7" fillId="0" borderId="46" xfId="0" applyNumberFormat="1" applyFont="1" applyFill="1" applyBorder="1" applyAlignment="1" applyProtection="1">
      <alignment vertical="center"/>
      <protection hidden="1"/>
    </xf>
    <xf numFmtId="170" fontId="7" fillId="0" borderId="54" xfId="0" applyNumberFormat="1" applyFont="1" applyFill="1" applyBorder="1" applyAlignment="1" applyProtection="1">
      <alignment vertical="center"/>
      <protection hidden="1"/>
    </xf>
    <xf numFmtId="0" fontId="7" fillId="0" borderId="0" xfId="0" applyFont="1" applyFill="1" applyBorder="1" applyAlignment="1">
      <alignment horizontal="left" vertical="center"/>
      <protection hidden="1"/>
    </xf>
    <xf numFmtId="0" fontId="3" fillId="0" borderId="20" xfId="0" applyNumberFormat="1" applyFont="1" applyFill="1" applyBorder="1" applyAlignment="1">
      <alignment horizontal="right" vertical="center"/>
      <protection hidden="1"/>
    </xf>
    <xf numFmtId="0" fontId="22" fillId="0" borderId="0" xfId="0" applyFont="1" applyFill="1" applyAlignment="1">
      <alignment vertical="center" wrapText="1"/>
      <protection hidden="1"/>
    </xf>
    <xf numFmtId="0" fontId="23" fillId="0" borderId="0" xfId="0" applyFont="1" applyFill="1" applyAlignment="1">
      <alignment vertical="center"/>
      <protection hidden="1"/>
    </xf>
    <xf numFmtId="0" fontId="22" fillId="0" borderId="0" xfId="0" applyFont="1" applyFill="1" applyAlignment="1">
      <alignment vertical="center"/>
      <protection hidden="1"/>
    </xf>
  </cellXfs>
  <cellStyles count="13">
    <cellStyle name="Eingabe" xfId="2" builtinId="20" customBuiltin="1"/>
    <cellStyle name="Eingabezelle" xfId="1"/>
    <cellStyle name="Eingabezelle 2" xfId="11"/>
    <cellStyle name="Komma" xfId="3" builtinId="3"/>
    <cellStyle name="Komma 2" xfId="12"/>
    <cellStyle name="Link" xfId="7" builtinId="8"/>
    <cellStyle name="Prozent" xfId="4" builtinId="5"/>
    <cellStyle name="Prozent 2" xfId="9"/>
    <cellStyle name="Standard" xfId="0" builtinId="0" customBuiltin="1"/>
    <cellStyle name="Standard 2" xfId="5"/>
    <cellStyle name="Standard 3" xfId="6"/>
    <cellStyle name="Standard 3 2" xfId="10"/>
    <cellStyle name="Standard 4" xfId="8"/>
  </cellStyles>
  <dxfs count="15">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double">
          <color auto="1"/>
        </right>
        <top/>
        <bottom/>
        <vertical/>
        <horizontal/>
      </border>
    </dxf>
    <dxf>
      <alignment horizontal="general" vertical="center" textRotation="0" wrapText="0" indent="0" justifyLastLine="0" shrinkToFit="0" readingOrder="0"/>
      <border diagonalUp="0" diagonalDown="0">
        <left style="hair">
          <color indexed="23"/>
        </left>
        <right/>
        <top style="hair">
          <color indexed="64"/>
        </top>
        <bottom/>
        <vertical/>
        <horizontal/>
      </border>
    </dxf>
    <dxf>
      <alignment horizontal="general" vertical="center" textRotation="0" wrapText="0" indent="0" justifyLastLine="0" shrinkToFit="0" readingOrder="0"/>
      <border diagonalUp="0" diagonalDown="0">
        <left style="hair">
          <color indexed="23"/>
        </left>
        <right style="hair">
          <color indexed="64"/>
        </right>
        <top style="hair">
          <color indexed="64"/>
        </top>
        <bottom/>
        <vertical/>
        <horizontal/>
      </border>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alignment horizontal="general" vertical="center" textRotation="0" wrapText="1" indent="0" justifyLastLine="0" shrinkToFit="0" readingOrder="0"/>
      <border diagonalUp="0" diagonalDown="0">
        <left style="double">
          <color indexed="64"/>
        </left>
        <right/>
        <top style="hair">
          <color auto="1"/>
        </top>
        <bottom/>
        <vertical/>
        <horizontal/>
      </border>
    </dxf>
    <dxf>
      <fill>
        <patternFill patternType="none">
          <fgColor indexed="64"/>
          <bgColor indexed="65"/>
        </patternFill>
      </fill>
      <border diagonalUp="0" diagonalDown="0">
        <left style="double">
          <color auto="1"/>
        </left>
        <right style="thin">
          <color auto="1"/>
        </right>
        <top/>
        <bottom/>
        <vertical/>
        <horizontal/>
      </border>
    </dxf>
    <dxf>
      <border outline="0">
        <right style="double">
          <color auto="1"/>
        </right>
        <top style="double">
          <color auto="1"/>
        </top>
        <bottom style="double">
          <color auto="1"/>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double">
          <color auto="1"/>
        </right>
        <top/>
        <bottom/>
        <vertical/>
        <horizontal/>
      </border>
    </dxf>
    <dxf>
      <alignment horizontal="general" vertical="center" textRotation="0" wrapText="0" indent="0" justifyLastLine="0" shrinkToFit="0" readingOrder="0"/>
      <border diagonalUp="0" diagonalDown="0">
        <left style="hair">
          <color indexed="23"/>
        </left>
        <right/>
        <top style="hair">
          <color indexed="64"/>
        </top>
        <bottom/>
        <vertical/>
        <horizontal/>
      </border>
    </dxf>
    <dxf>
      <alignment horizontal="general" vertical="center" textRotation="0" wrapText="0" indent="0" justifyLastLine="0" shrinkToFit="0" readingOrder="0"/>
      <border diagonalUp="0" diagonalDown="0">
        <left style="hair">
          <color indexed="23"/>
        </left>
        <right style="hair">
          <color indexed="64"/>
        </right>
        <top style="hair">
          <color indexed="64"/>
        </top>
        <bottom/>
        <vertical/>
        <horizontal/>
      </border>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alignment horizontal="general" vertical="center" textRotation="0" wrapText="1" indent="0" justifyLastLine="0" shrinkToFit="0" readingOrder="0"/>
      <border diagonalUp="0" diagonalDown="0">
        <left style="double">
          <color indexed="64"/>
        </left>
        <right/>
        <top style="hair">
          <color auto="1"/>
        </top>
        <bottom/>
        <vertical/>
        <horizontal/>
      </border>
    </dxf>
    <dxf>
      <fill>
        <patternFill patternType="none">
          <fgColor indexed="64"/>
          <bgColor indexed="65"/>
        </patternFill>
      </fill>
      <border diagonalUp="0" diagonalDown="0">
        <left style="double">
          <color auto="1"/>
        </left>
        <right style="thin">
          <color auto="1"/>
        </right>
        <top/>
        <bottom/>
        <vertical/>
        <horizontal/>
      </border>
    </dxf>
    <dxf>
      <border outline="0">
        <right style="double">
          <color auto="1"/>
        </right>
        <top style="double">
          <color auto="1"/>
        </top>
        <bottom style="double">
          <color auto="1"/>
        </bottom>
      </border>
    </dxf>
    <dxf>
      <font>
        <condense val="0"/>
        <extend val="0"/>
        <color rgb="FF9C0006"/>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1869B"/>
      <color rgb="FF3DA5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attachedToolbars" Target="attachedToolbars.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ser\AppData\Local\Microsoft\Windows\Temporary%20Internet%20Files\Content.Outlook\CGQB8FTI\Kopie%20von%2013351_DHI_Anlagen%202%20bis%207%20ohne%20Blattschutz_11_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 Bodenproduktion"/>
      <sheetName val="M_1"/>
      <sheetName val="M_2"/>
      <sheetName val="2a - Bodenproduktion"/>
      <sheetName val="Tierproduktion"/>
      <sheetName val="Anlage 3 - Schadenskalkulation"/>
      <sheetName val="Anlage 3a - Futterzukäufe"/>
      <sheetName val="3b - Einsparungen + Mehrkosten"/>
      <sheetName val="4 - Cash Flow III + Gewerbe"/>
      <sheetName val="5 - kf verw PrivVermögen EU-PG"/>
      <sheetName val="6 - positive Einkünfte"/>
      <sheetName val="7 - kf verw Vermögen jP"/>
      <sheetName val="Schadenshilfe"/>
      <sheetName val="Listen"/>
    </sheetNames>
    <sheetDataSet>
      <sheetData sheetId="0">
        <row r="96">
          <cell r="C96">
            <v>0</v>
          </cell>
          <cell r="N96">
            <v>0</v>
          </cell>
          <cell r="O96">
            <v>0</v>
          </cell>
          <cell r="P96">
            <v>0</v>
          </cell>
        </row>
      </sheetData>
      <sheetData sheetId="1"/>
      <sheetData sheetId="2"/>
      <sheetData sheetId="3"/>
      <sheetData sheetId="4">
        <row r="23">
          <cell r="F23">
            <v>0</v>
          </cell>
          <cell r="G23">
            <v>0</v>
          </cell>
        </row>
      </sheetData>
      <sheetData sheetId="5"/>
      <sheetData sheetId="6"/>
      <sheetData sheetId="7"/>
      <sheetData sheetId="8"/>
      <sheetData sheetId="9"/>
      <sheetData sheetId="10"/>
      <sheetData sheetId="11"/>
      <sheetData sheetId="12">
        <row r="5">
          <cell r="C5">
            <v>0.4</v>
          </cell>
        </row>
        <row r="16">
          <cell r="B16" t="e">
            <v>#REF!</v>
          </cell>
        </row>
      </sheetData>
      <sheetData sheetId="13"/>
    </sheetDataSet>
  </externalBook>
</externalLink>
</file>

<file path=xl/tables/table1.xml><?xml version="1.0" encoding="utf-8"?>
<table xmlns="http://schemas.openxmlformats.org/spreadsheetml/2006/main" id="2" name="Tabelle13" displayName="Tabelle13" ref="A5:F15" totalsRowShown="0" tableBorderDxfId="13">
  <tableColumns count="6">
    <tableColumn id="1" name="Spalte1" dataDxfId="12"/>
    <tableColumn id="2" name="Spalte2" dataDxfId="11" dataCellStyle="Eingabezelle"/>
    <tableColumn id="3" name="Spalte3" dataDxfId="10" dataCellStyle="Eingabezelle"/>
    <tableColumn id="4" name="Spalte4" dataDxfId="9" dataCellStyle="Eingabezelle"/>
    <tableColumn id="5" name="Spalte5" dataDxfId="8" dataCellStyle="Eingabezelle"/>
    <tableColumn id="6" name="Spalte6" dataDxfId="7"/>
  </tableColumns>
  <tableStyleInfo name="TableStyleMedium2" showFirstColumn="0" showLastColumn="0" showRowStripes="1" showColumnStripes="0"/>
</table>
</file>

<file path=xl/tables/table2.xml><?xml version="1.0" encoding="utf-8"?>
<table xmlns="http://schemas.openxmlformats.org/spreadsheetml/2006/main" id="4" name="Tabelle135" displayName="Tabelle135" ref="A18:F32" totalsRowShown="0" tableBorderDxfId="6">
  <tableColumns count="6">
    <tableColumn id="1" name="Spalte1" dataDxfId="5"/>
    <tableColumn id="2" name="Spalte2" dataDxfId="4" dataCellStyle="Eingabezelle"/>
    <tableColumn id="3" name="Spalte3" dataDxfId="3" dataCellStyle="Eingabezelle"/>
    <tableColumn id="4" name="Spalte4" dataDxfId="2" dataCellStyle="Eingabezelle"/>
    <tableColumn id="5" name="Spalte5" dataDxfId="1" dataCellStyle="Eingabezelle"/>
    <tableColumn id="6" name="Spalte6"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11.bin"/><Relationship Id="rId5" Type="http://schemas.openxmlformats.org/officeDocument/2006/relationships/comments" Target="../comments1.xml"/><Relationship Id="rId4" Type="http://schemas.openxmlformats.org/officeDocument/2006/relationships/image" Target="../media/image1.jpeg"/></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B113"/>
  <sheetViews>
    <sheetView showZeros="0" tabSelected="1" zoomScale="90" zoomScaleNormal="90" zoomScalePageLayoutView="90" workbookViewId="0">
      <pane ySplit="8" topLeftCell="A9" activePane="bottomLeft" state="frozen"/>
      <selection pane="bottomLeft" activeCell="C10" sqref="C10"/>
    </sheetView>
  </sheetViews>
  <sheetFormatPr baseColWidth="10" defaultColWidth="0" defaultRowHeight="13.2" x14ac:dyDescent="0.25"/>
  <cols>
    <col min="1" max="1" width="6.109375" style="3" customWidth="1"/>
    <col min="2" max="2" width="38.109375" style="15" customWidth="1"/>
    <col min="3" max="3" width="11" style="4" customWidth="1"/>
    <col min="4" max="4" width="9.6640625" style="4" customWidth="1"/>
    <col min="5" max="5" width="9" style="4" customWidth="1"/>
    <col min="6" max="6" width="7" style="117" hidden="1" customWidth="1"/>
    <col min="7" max="7" width="10" style="4" customWidth="1"/>
    <col min="8" max="8" width="9.6640625" style="4" customWidth="1"/>
    <col min="9" max="9" width="12.33203125" style="4" customWidth="1"/>
    <col min="10" max="10" width="9.6640625" style="117" hidden="1" customWidth="1"/>
    <col min="11" max="12" width="9.6640625" style="4" customWidth="1"/>
    <col min="13" max="13" width="7.6640625" style="4" hidden="1" customWidth="1"/>
    <col min="14" max="15" width="12.109375" style="4" customWidth="1"/>
    <col min="16" max="16" width="10.5546875" style="4" customWidth="1"/>
    <col min="17" max="17" width="11.44140625" style="4" hidden="1" customWidth="1"/>
    <col min="18" max="20" width="0" hidden="1" customWidth="1"/>
    <col min="21" max="21" width="9.6640625" hidden="1" customWidth="1"/>
    <col min="22" max="28" width="0" hidden="1" customWidth="1"/>
    <col min="29" max="16384" width="11.44140625" hidden="1"/>
  </cols>
  <sheetData>
    <row r="1" spans="1:17" s="15" customFormat="1" ht="18.75" customHeight="1" x14ac:dyDescent="0.25">
      <c r="B1" s="720" t="s">
        <v>83</v>
      </c>
      <c r="C1" s="720"/>
      <c r="D1" s="725"/>
      <c r="E1" s="726"/>
      <c r="F1" s="726"/>
      <c r="G1" s="726"/>
      <c r="H1" s="726"/>
      <c r="I1" s="726"/>
      <c r="J1" s="726"/>
      <c r="K1" s="726"/>
      <c r="L1" s="726"/>
      <c r="M1" s="134"/>
      <c r="N1" s="134"/>
      <c r="O1" s="134"/>
      <c r="P1" s="135"/>
    </row>
    <row r="2" spans="1:17" s="4" customFormat="1" ht="18.75" customHeight="1" x14ac:dyDescent="0.25">
      <c r="B2" s="721" t="s">
        <v>46</v>
      </c>
      <c r="C2" s="721"/>
      <c r="D2" s="727"/>
      <c r="E2" s="728"/>
      <c r="F2" s="728"/>
      <c r="G2" s="728"/>
      <c r="H2" s="728"/>
      <c r="I2" s="728"/>
      <c r="J2" s="728"/>
      <c r="K2" s="728"/>
      <c r="L2" s="728"/>
      <c r="M2" s="129"/>
      <c r="N2" s="129"/>
      <c r="O2" s="129"/>
      <c r="P2" s="129"/>
    </row>
    <row r="3" spans="1:17" s="4" customFormat="1" ht="6" customHeight="1" x14ac:dyDescent="0.25">
      <c r="B3" s="293"/>
      <c r="C3" s="293"/>
      <c r="D3" s="408"/>
      <c r="E3" s="294"/>
      <c r="F3" s="294"/>
      <c r="G3" s="294"/>
      <c r="H3" s="294"/>
      <c r="I3" s="294"/>
      <c r="J3" s="294"/>
      <c r="K3" s="294"/>
      <c r="L3" s="294"/>
      <c r="M3" s="296"/>
      <c r="N3" s="296"/>
      <c r="O3" s="296"/>
      <c r="P3" s="296"/>
    </row>
    <row r="4" spans="1:17" s="4" customFormat="1" ht="80.25" customHeight="1" thickBot="1" x14ac:dyDescent="0.3">
      <c r="A4" s="729" t="s">
        <v>216</v>
      </c>
      <c r="B4" s="730"/>
      <c r="C4" s="730"/>
      <c r="D4" s="730"/>
      <c r="E4" s="730"/>
      <c r="F4" s="730"/>
      <c r="G4" s="730"/>
      <c r="H4" s="730"/>
      <c r="I4" s="730"/>
      <c r="J4" s="730"/>
      <c r="K4" s="730"/>
      <c r="L4" s="730"/>
      <c r="M4" s="730"/>
      <c r="N4" s="730"/>
      <c r="O4" s="730"/>
      <c r="P4" s="730"/>
    </row>
    <row r="5" spans="1:17" s="81" customFormat="1" ht="24.75" customHeight="1" thickTop="1" x14ac:dyDescent="0.25">
      <c r="A5" s="432"/>
      <c r="B5" s="722" t="s">
        <v>218</v>
      </c>
      <c r="C5" s="409" t="s">
        <v>6</v>
      </c>
      <c r="D5" s="717" t="s">
        <v>148</v>
      </c>
      <c r="E5" s="718"/>
      <c r="F5" s="718"/>
      <c r="G5" s="724"/>
      <c r="H5" s="717" t="s">
        <v>257</v>
      </c>
      <c r="I5" s="718"/>
      <c r="J5" s="718"/>
      <c r="K5" s="718"/>
      <c r="L5" s="719"/>
      <c r="M5" s="160"/>
      <c r="N5" s="717" t="s">
        <v>258</v>
      </c>
      <c r="O5" s="724"/>
      <c r="P5" s="731" t="s">
        <v>217</v>
      </c>
    </row>
    <row r="6" spans="1:17" s="81" customFormat="1" ht="16.5" customHeight="1" thickBot="1" x14ac:dyDescent="0.3">
      <c r="A6" s="433"/>
      <c r="B6" s="723"/>
      <c r="C6" s="410">
        <v>2018</v>
      </c>
      <c r="D6" s="188" t="s">
        <v>144</v>
      </c>
      <c r="E6" s="452"/>
      <c r="F6" s="168"/>
      <c r="G6" s="171">
        <v>2018</v>
      </c>
      <c r="H6" s="170" t="s">
        <v>144</v>
      </c>
      <c r="I6" s="167"/>
      <c r="J6" s="168"/>
      <c r="K6" s="701" t="s">
        <v>181</v>
      </c>
      <c r="L6" s="702"/>
      <c r="M6" s="95"/>
      <c r="N6" s="412" t="s">
        <v>143</v>
      </c>
      <c r="O6" s="189">
        <v>2018</v>
      </c>
      <c r="P6" s="732"/>
    </row>
    <row r="7" spans="1:17" s="81" customFormat="1" ht="54.75" customHeight="1" thickTop="1" thickBot="1" x14ac:dyDescent="0.3">
      <c r="A7" s="434"/>
      <c r="B7" s="723"/>
      <c r="C7" s="266"/>
      <c r="D7" s="453" t="s">
        <v>115</v>
      </c>
      <c r="E7" s="274" t="s">
        <v>214</v>
      </c>
      <c r="F7" s="454" t="s">
        <v>149</v>
      </c>
      <c r="G7" s="455" t="s">
        <v>117</v>
      </c>
      <c r="H7" s="200" t="s">
        <v>116</v>
      </c>
      <c r="I7" s="201" t="s">
        <v>215</v>
      </c>
      <c r="J7" s="132" t="s">
        <v>150</v>
      </c>
      <c r="K7" s="202" t="s">
        <v>116</v>
      </c>
      <c r="L7" s="678" t="s">
        <v>300</v>
      </c>
      <c r="M7" s="172" t="s">
        <v>299</v>
      </c>
      <c r="N7" s="411"/>
      <c r="O7" s="295"/>
      <c r="P7" s="175" t="s">
        <v>8</v>
      </c>
    </row>
    <row r="8" spans="1:17" s="81" customFormat="1" ht="21" customHeight="1" thickTop="1" thickBot="1" x14ac:dyDescent="0.3">
      <c r="A8" s="434"/>
      <c r="B8" s="265">
        <v>1</v>
      </c>
      <c r="C8" s="266">
        <v>2</v>
      </c>
      <c r="D8" s="267" t="s">
        <v>9</v>
      </c>
      <c r="E8" s="268" t="s">
        <v>10</v>
      </c>
      <c r="F8" s="269"/>
      <c r="G8" s="270">
        <v>4</v>
      </c>
      <c r="H8" s="177" t="s">
        <v>156</v>
      </c>
      <c r="I8" s="187" t="s">
        <v>157</v>
      </c>
      <c r="J8" s="178"/>
      <c r="K8" s="180" t="s">
        <v>158</v>
      </c>
      <c r="L8" s="179" t="s">
        <v>90</v>
      </c>
      <c r="M8" s="176"/>
      <c r="N8" s="182" t="s">
        <v>159</v>
      </c>
      <c r="O8" s="183" t="s">
        <v>160</v>
      </c>
      <c r="P8" s="181" t="s">
        <v>287</v>
      </c>
    </row>
    <row r="9" spans="1:17" s="145" customFormat="1" ht="20.25" customHeight="1" thickTop="1" thickBot="1" x14ac:dyDescent="0.3">
      <c r="A9" s="207"/>
      <c r="B9" s="194" t="s">
        <v>180</v>
      </c>
      <c r="C9" s="191" t="s">
        <v>5</v>
      </c>
      <c r="D9" s="709" t="s">
        <v>147</v>
      </c>
      <c r="E9" s="710"/>
      <c r="F9" s="710"/>
      <c r="G9" s="711"/>
      <c r="H9" s="709" t="s">
        <v>259</v>
      </c>
      <c r="I9" s="710"/>
      <c r="J9" s="710"/>
      <c r="K9" s="710"/>
      <c r="L9" s="711"/>
      <c r="M9" s="192"/>
      <c r="N9" s="709" t="s">
        <v>260</v>
      </c>
      <c r="O9" s="716"/>
      <c r="P9" s="208"/>
      <c r="Q9" s="147"/>
    </row>
    <row r="10" spans="1:17" ht="20.100000000000001" customHeight="1" thickTop="1" x14ac:dyDescent="0.25">
      <c r="A10" s="403">
        <v>1</v>
      </c>
      <c r="B10" s="404" t="str">
        <f>'2a - Bodenproduktion'!B7</f>
        <v>Winterweizen</v>
      </c>
      <c r="C10" s="405"/>
      <c r="D10" s="406">
        <v>78.900000000000006</v>
      </c>
      <c r="E10" s="401">
        <f>'2a - Bodenproduktion'!F7</f>
        <v>0</v>
      </c>
      <c r="F10" s="190">
        <f t="shared" ref="F10:F34" si="0">IF(E10=0,D10,E10)</f>
        <v>78.900000000000006</v>
      </c>
      <c r="G10" s="407"/>
      <c r="H10" s="419">
        <v>15.4</v>
      </c>
      <c r="I10" s="231">
        <f>'2a - Bodenproduktion'!J7</f>
        <v>0</v>
      </c>
      <c r="J10" s="393">
        <f>IF(I10=0,H10,I10)</f>
        <v>15.4</v>
      </c>
      <c r="K10" s="421">
        <v>18.7</v>
      </c>
      <c r="L10" s="229"/>
      <c r="M10" s="190">
        <f>IF(L10=0,K10,L10)</f>
        <v>18.7</v>
      </c>
      <c r="N10" s="237">
        <f t="shared" ref="N10:N27" si="1">$C10*F10*J10</f>
        <v>0</v>
      </c>
      <c r="O10" s="238">
        <f t="shared" ref="O10:O27" si="2">$C10*G10*M10</f>
        <v>0</v>
      </c>
      <c r="P10" s="240">
        <f t="shared" ref="P10:P34" si="3">IF(F10&gt;0,IF(G10&gt;0,(G10-F10)/F10,0),0)</f>
        <v>0</v>
      </c>
      <c r="Q10" t="s">
        <v>11</v>
      </c>
    </row>
    <row r="11" spans="1:17" ht="20.100000000000001" customHeight="1" x14ac:dyDescent="0.25">
      <c r="A11" s="203">
        <v>2</v>
      </c>
      <c r="B11" s="413" t="str">
        <f>'2a - Bodenproduktion'!B8</f>
        <v>Sommerweizen</v>
      </c>
      <c r="C11" s="405"/>
      <c r="D11" s="400">
        <v>54.5</v>
      </c>
      <c r="E11" s="401">
        <f>'2a - Bodenproduktion'!F8</f>
        <v>0</v>
      </c>
      <c r="F11" s="204">
        <f t="shared" si="0"/>
        <v>54.5</v>
      </c>
      <c r="G11" s="407"/>
      <c r="H11" s="420">
        <v>15.4</v>
      </c>
      <c r="I11" s="224">
        <f>'2a - Bodenproduktion'!J8</f>
        <v>0</v>
      </c>
      <c r="J11" s="391">
        <f t="shared" ref="J11:J34" si="4">IF(I11=0,H11,I11)</f>
        <v>15.4</v>
      </c>
      <c r="K11" s="422">
        <v>18.7</v>
      </c>
      <c r="L11" s="229"/>
      <c r="M11" s="204">
        <f t="shared" ref="M11:M34" si="5">IF(L11=0,K11,L11)</f>
        <v>18.7</v>
      </c>
      <c r="N11" s="414">
        <f t="shared" si="1"/>
        <v>0</v>
      </c>
      <c r="O11" s="236">
        <f t="shared" si="2"/>
        <v>0</v>
      </c>
      <c r="P11" s="206">
        <f t="shared" si="3"/>
        <v>0</v>
      </c>
      <c r="Q11" t="s">
        <v>11</v>
      </c>
    </row>
    <row r="12" spans="1:17" ht="20.100000000000001" customHeight="1" x14ac:dyDescent="0.25">
      <c r="A12" s="203">
        <v>3</v>
      </c>
      <c r="B12" s="413" t="str">
        <f>'2a - Bodenproduktion'!B9</f>
        <v>Wintergerste</v>
      </c>
      <c r="C12" s="405"/>
      <c r="D12" s="400">
        <v>76.900000000000006</v>
      </c>
      <c r="E12" s="395">
        <f>'2a - Bodenproduktion'!F9</f>
        <v>0</v>
      </c>
      <c r="F12" s="204">
        <f t="shared" si="0"/>
        <v>76.900000000000006</v>
      </c>
      <c r="G12" s="663"/>
      <c r="H12" s="420">
        <v>12.7</v>
      </c>
      <c r="I12" s="224">
        <f>'2a - Bodenproduktion'!J9</f>
        <v>0</v>
      </c>
      <c r="J12" s="391">
        <f t="shared" si="4"/>
        <v>12.7</v>
      </c>
      <c r="K12" s="422">
        <v>17.7</v>
      </c>
      <c r="L12" s="229"/>
      <c r="M12" s="204">
        <f t="shared" si="5"/>
        <v>17.7</v>
      </c>
      <c r="N12" s="414">
        <f t="shared" si="1"/>
        <v>0</v>
      </c>
      <c r="O12" s="236">
        <f t="shared" si="2"/>
        <v>0</v>
      </c>
      <c r="P12" s="206">
        <f t="shared" si="3"/>
        <v>0</v>
      </c>
      <c r="Q12" t="s">
        <v>11</v>
      </c>
    </row>
    <row r="13" spans="1:17" ht="20.100000000000001" customHeight="1" x14ac:dyDescent="0.25">
      <c r="A13" s="203">
        <v>4</v>
      </c>
      <c r="B13" s="413" t="str">
        <f>'2a - Bodenproduktion'!B10</f>
        <v>Roggen</v>
      </c>
      <c r="C13" s="405"/>
      <c r="D13" s="400">
        <v>65.8</v>
      </c>
      <c r="E13" s="395">
        <f>'2a - Bodenproduktion'!F10</f>
        <v>0</v>
      </c>
      <c r="F13" s="204">
        <f t="shared" si="0"/>
        <v>65.8</v>
      </c>
      <c r="G13" s="663"/>
      <c r="H13" s="420">
        <v>12.4</v>
      </c>
      <c r="I13" s="224">
        <f>'2a - Bodenproduktion'!J10</f>
        <v>0</v>
      </c>
      <c r="J13" s="391">
        <f t="shared" si="4"/>
        <v>12.4</v>
      </c>
      <c r="K13" s="422">
        <v>16.899999999999999</v>
      </c>
      <c r="L13" s="229"/>
      <c r="M13" s="204">
        <f t="shared" si="5"/>
        <v>16.899999999999999</v>
      </c>
      <c r="N13" s="414">
        <f t="shared" si="1"/>
        <v>0</v>
      </c>
      <c r="O13" s="236">
        <f t="shared" si="2"/>
        <v>0</v>
      </c>
      <c r="P13" s="206">
        <f t="shared" si="3"/>
        <v>0</v>
      </c>
      <c r="Q13" t="s">
        <v>11</v>
      </c>
    </row>
    <row r="14" spans="1:17" ht="20.100000000000001" customHeight="1" x14ac:dyDescent="0.25">
      <c r="A14" s="203">
        <v>5</v>
      </c>
      <c r="B14" s="413" t="str">
        <f>'2a - Bodenproduktion'!B11</f>
        <v>Wintertriticale</v>
      </c>
      <c r="C14" s="405"/>
      <c r="D14" s="400">
        <v>62.7</v>
      </c>
      <c r="E14" s="395">
        <f>'2a - Bodenproduktion'!F11</f>
        <v>0</v>
      </c>
      <c r="F14" s="204">
        <f t="shared" si="0"/>
        <v>62.7</v>
      </c>
      <c r="G14" s="663"/>
      <c r="H14" s="423">
        <v>12.8</v>
      </c>
      <c r="I14" s="224">
        <f>'2a - Bodenproduktion'!J11</f>
        <v>0</v>
      </c>
      <c r="J14" s="391">
        <f t="shared" si="4"/>
        <v>12.8</v>
      </c>
      <c r="K14" s="422">
        <v>16.7</v>
      </c>
      <c r="L14" s="229"/>
      <c r="M14" s="204">
        <f t="shared" si="5"/>
        <v>16.7</v>
      </c>
      <c r="N14" s="414">
        <f t="shared" si="1"/>
        <v>0</v>
      </c>
      <c r="O14" s="236">
        <f t="shared" si="2"/>
        <v>0</v>
      </c>
      <c r="P14" s="206">
        <f t="shared" si="3"/>
        <v>0</v>
      </c>
      <c r="Q14" t="s">
        <v>11</v>
      </c>
    </row>
    <row r="15" spans="1:17" ht="20.100000000000001" customHeight="1" x14ac:dyDescent="0.25">
      <c r="A15" s="203">
        <v>6</v>
      </c>
      <c r="B15" s="413" t="str">
        <f>'2a - Bodenproduktion'!B12</f>
        <v>Sommergerste</v>
      </c>
      <c r="C15" s="405"/>
      <c r="D15" s="400">
        <v>58.4</v>
      </c>
      <c r="E15" s="395">
        <f>'2a - Bodenproduktion'!F12</f>
        <v>0</v>
      </c>
      <c r="F15" s="204">
        <f t="shared" si="0"/>
        <v>58.4</v>
      </c>
      <c r="G15" s="663"/>
      <c r="H15" s="420">
        <v>16.2</v>
      </c>
      <c r="I15" s="224">
        <f>'2a - Bodenproduktion'!J12</f>
        <v>0</v>
      </c>
      <c r="J15" s="391">
        <f t="shared" si="4"/>
        <v>16.2</v>
      </c>
      <c r="K15" s="422">
        <v>19.8</v>
      </c>
      <c r="L15" s="229"/>
      <c r="M15" s="204">
        <f t="shared" si="5"/>
        <v>19.8</v>
      </c>
      <c r="N15" s="414">
        <f t="shared" si="1"/>
        <v>0</v>
      </c>
      <c r="O15" s="236">
        <f t="shared" si="2"/>
        <v>0</v>
      </c>
      <c r="P15" s="206">
        <f t="shared" si="3"/>
        <v>0</v>
      </c>
      <c r="Q15" s="4" t="s">
        <v>11</v>
      </c>
    </row>
    <row r="16" spans="1:17" ht="20.100000000000001" customHeight="1" x14ac:dyDescent="0.25">
      <c r="A16" s="203">
        <v>7</v>
      </c>
      <c r="B16" s="413" t="str">
        <f>'2a - Bodenproduktion'!B13</f>
        <v>Hafer</v>
      </c>
      <c r="C16" s="405"/>
      <c r="D16" s="400">
        <v>40.6</v>
      </c>
      <c r="E16" s="395">
        <f>'2a - Bodenproduktion'!F13</f>
        <v>0</v>
      </c>
      <c r="F16" s="204">
        <f t="shared" si="0"/>
        <v>40.6</v>
      </c>
      <c r="G16" s="663"/>
      <c r="H16" s="420">
        <v>13.9</v>
      </c>
      <c r="I16" s="224">
        <f>'2a - Bodenproduktion'!J13</f>
        <v>0</v>
      </c>
      <c r="J16" s="391">
        <f t="shared" si="4"/>
        <v>13.9</v>
      </c>
      <c r="K16" s="422">
        <v>16.600000000000001</v>
      </c>
      <c r="L16" s="229"/>
      <c r="M16" s="204">
        <f t="shared" si="5"/>
        <v>16.600000000000001</v>
      </c>
      <c r="N16" s="414">
        <f t="shared" si="1"/>
        <v>0</v>
      </c>
      <c r="O16" s="236">
        <f t="shared" si="2"/>
        <v>0</v>
      </c>
      <c r="P16" s="206">
        <f t="shared" si="3"/>
        <v>0</v>
      </c>
      <c r="Q16" s="4" t="s">
        <v>11</v>
      </c>
    </row>
    <row r="17" spans="1:17" ht="20.100000000000001" customHeight="1" x14ac:dyDescent="0.25">
      <c r="A17" s="203">
        <v>8</v>
      </c>
      <c r="B17" s="413" t="str">
        <f>'2a - Bodenproduktion'!B14</f>
        <v>Körnermais</v>
      </c>
      <c r="C17" s="405"/>
      <c r="D17" s="400">
        <v>91.1</v>
      </c>
      <c r="E17" s="395">
        <f>'2a - Bodenproduktion'!F14</f>
        <v>0</v>
      </c>
      <c r="F17" s="204">
        <f t="shared" si="0"/>
        <v>91.1</v>
      </c>
      <c r="G17" s="663"/>
      <c r="H17" s="420">
        <v>15</v>
      </c>
      <c r="I17" s="224">
        <f>'2a - Bodenproduktion'!J14</f>
        <v>0</v>
      </c>
      <c r="J17" s="391">
        <f t="shared" si="4"/>
        <v>15</v>
      </c>
      <c r="K17" s="422">
        <v>18.2</v>
      </c>
      <c r="L17" s="229"/>
      <c r="M17" s="204">
        <f t="shared" si="5"/>
        <v>18.2</v>
      </c>
      <c r="N17" s="414">
        <f t="shared" si="1"/>
        <v>0</v>
      </c>
      <c r="O17" s="236">
        <f t="shared" si="2"/>
        <v>0</v>
      </c>
      <c r="P17" s="206">
        <f t="shared" si="3"/>
        <v>0</v>
      </c>
      <c r="Q17" s="4" t="s">
        <v>11</v>
      </c>
    </row>
    <row r="18" spans="1:17" ht="20.100000000000001" customHeight="1" x14ac:dyDescent="0.25">
      <c r="A18" s="203">
        <v>9</v>
      </c>
      <c r="B18" s="413" t="str">
        <f>'2a - Bodenproduktion'!B15</f>
        <v>Winterraps</v>
      </c>
      <c r="C18" s="405"/>
      <c r="D18" s="400">
        <v>36.6</v>
      </c>
      <c r="E18" s="395">
        <f>'2a - Bodenproduktion'!F15</f>
        <v>0</v>
      </c>
      <c r="F18" s="204">
        <f t="shared" si="0"/>
        <v>36.6</v>
      </c>
      <c r="G18" s="663"/>
      <c r="H18" s="420">
        <v>37.5</v>
      </c>
      <c r="I18" s="224">
        <f>'2a - Bodenproduktion'!J15</f>
        <v>0</v>
      </c>
      <c r="J18" s="391">
        <f t="shared" si="4"/>
        <v>37.5</v>
      </c>
      <c r="K18" s="422">
        <v>36.9</v>
      </c>
      <c r="L18" s="229"/>
      <c r="M18" s="204">
        <f t="shared" si="5"/>
        <v>36.9</v>
      </c>
      <c r="N18" s="414">
        <f t="shared" si="1"/>
        <v>0</v>
      </c>
      <c r="O18" s="236">
        <f t="shared" si="2"/>
        <v>0</v>
      </c>
      <c r="P18" s="206">
        <f t="shared" si="3"/>
        <v>0</v>
      </c>
      <c r="Q18" s="4" t="s">
        <v>11</v>
      </c>
    </row>
    <row r="19" spans="1:17" ht="20.100000000000001" customHeight="1" x14ac:dyDescent="0.25">
      <c r="A19" s="203">
        <v>10</v>
      </c>
      <c r="B19" s="413" t="str">
        <f>'2a - Bodenproduktion'!B16</f>
        <v>Körnererbsen</v>
      </c>
      <c r="C19" s="405"/>
      <c r="D19" s="400">
        <v>38</v>
      </c>
      <c r="E19" s="395">
        <f>'2a - Bodenproduktion'!F16</f>
        <v>0</v>
      </c>
      <c r="F19" s="204">
        <f t="shared" si="0"/>
        <v>38</v>
      </c>
      <c r="G19" s="663"/>
      <c r="H19" s="420">
        <v>19.600000000000001</v>
      </c>
      <c r="I19" s="224">
        <f>'2a - Bodenproduktion'!J16</f>
        <v>0</v>
      </c>
      <c r="J19" s="391">
        <f t="shared" si="4"/>
        <v>19.600000000000001</v>
      </c>
      <c r="K19" s="422">
        <v>19.600000000000001</v>
      </c>
      <c r="L19" s="229"/>
      <c r="M19" s="204">
        <f t="shared" si="5"/>
        <v>19.600000000000001</v>
      </c>
      <c r="N19" s="414">
        <f t="shared" si="1"/>
        <v>0</v>
      </c>
      <c r="O19" s="236">
        <f t="shared" si="2"/>
        <v>0</v>
      </c>
      <c r="P19" s="206">
        <f t="shared" si="3"/>
        <v>0</v>
      </c>
      <c r="Q19" s="4" t="s">
        <v>11</v>
      </c>
    </row>
    <row r="20" spans="1:17" ht="20.100000000000001" customHeight="1" x14ac:dyDescent="0.25">
      <c r="A20" s="203">
        <v>11</v>
      </c>
      <c r="B20" s="413" t="str">
        <f>'2a - Bodenproduktion'!B17</f>
        <v>Ackerbohnen</v>
      </c>
      <c r="C20" s="405"/>
      <c r="D20" s="400">
        <v>32.4</v>
      </c>
      <c r="E20" s="395">
        <f>'2a - Bodenproduktion'!F17</f>
        <v>0</v>
      </c>
      <c r="F20" s="204">
        <f t="shared" si="0"/>
        <v>32.4</v>
      </c>
      <c r="G20" s="663"/>
      <c r="H20" s="420">
        <v>15.8</v>
      </c>
      <c r="I20" s="224">
        <f>'2a - Bodenproduktion'!J17</f>
        <v>0</v>
      </c>
      <c r="J20" s="391">
        <f t="shared" si="4"/>
        <v>15.8</v>
      </c>
      <c r="K20" s="422">
        <v>17.8</v>
      </c>
      <c r="L20" s="229"/>
      <c r="M20" s="204">
        <f t="shared" si="5"/>
        <v>17.8</v>
      </c>
      <c r="N20" s="414">
        <f t="shared" si="1"/>
        <v>0</v>
      </c>
      <c r="O20" s="236">
        <f t="shared" si="2"/>
        <v>0</v>
      </c>
      <c r="P20" s="206">
        <f t="shared" si="3"/>
        <v>0</v>
      </c>
      <c r="Q20" s="4" t="s">
        <v>11</v>
      </c>
    </row>
    <row r="21" spans="1:17" ht="20.100000000000001" customHeight="1" x14ac:dyDescent="0.25">
      <c r="A21" s="203">
        <v>12</v>
      </c>
      <c r="B21" s="413" t="str">
        <f>'2a - Bodenproduktion'!B18</f>
        <v>Kartoffeln (Marktware)</v>
      </c>
      <c r="C21" s="405"/>
      <c r="D21" s="400">
        <v>305</v>
      </c>
      <c r="E21" s="395">
        <f>'2a - Bodenproduktion'!F18</f>
        <v>0</v>
      </c>
      <c r="F21" s="204">
        <f t="shared" si="0"/>
        <v>305</v>
      </c>
      <c r="G21" s="663"/>
      <c r="H21" s="420">
        <v>15.1</v>
      </c>
      <c r="I21" s="224">
        <f>'2a - Bodenproduktion'!J18</f>
        <v>0</v>
      </c>
      <c r="J21" s="391">
        <f t="shared" si="4"/>
        <v>15.1</v>
      </c>
      <c r="K21" s="422">
        <v>22.4</v>
      </c>
      <c r="L21" s="229"/>
      <c r="M21" s="204">
        <f t="shared" si="5"/>
        <v>22.4</v>
      </c>
      <c r="N21" s="414">
        <f t="shared" si="1"/>
        <v>0</v>
      </c>
      <c r="O21" s="236">
        <f t="shared" si="2"/>
        <v>0</v>
      </c>
      <c r="P21" s="206">
        <f t="shared" si="3"/>
        <v>0</v>
      </c>
      <c r="Q21" s="4" t="s">
        <v>11</v>
      </c>
    </row>
    <row r="22" spans="1:17" ht="20.100000000000001" customHeight="1" x14ac:dyDescent="0.25">
      <c r="A22" s="203">
        <v>13</v>
      </c>
      <c r="B22" s="413" t="str">
        <f>'2a - Bodenproduktion'!B19</f>
        <v>Zuckerrüben</v>
      </c>
      <c r="C22" s="405"/>
      <c r="D22" s="400">
        <v>706</v>
      </c>
      <c r="E22" s="395">
        <f>'2a - Bodenproduktion'!F19</f>
        <v>0</v>
      </c>
      <c r="F22" s="204">
        <f t="shared" si="0"/>
        <v>706</v>
      </c>
      <c r="G22" s="663"/>
      <c r="H22" s="420">
        <v>3.1</v>
      </c>
      <c r="I22" s="224">
        <f>'2a - Bodenproduktion'!J19</f>
        <v>0</v>
      </c>
      <c r="J22" s="391">
        <f t="shared" si="4"/>
        <v>3.1</v>
      </c>
      <c r="K22" s="422">
        <v>3</v>
      </c>
      <c r="L22" s="229"/>
      <c r="M22" s="204">
        <f t="shared" si="5"/>
        <v>3</v>
      </c>
      <c r="N22" s="414">
        <f t="shared" si="1"/>
        <v>0</v>
      </c>
      <c r="O22" s="236">
        <f t="shared" si="2"/>
        <v>0</v>
      </c>
      <c r="P22" s="206">
        <f t="shared" si="3"/>
        <v>0</v>
      </c>
      <c r="Q22" s="4" t="s">
        <v>11</v>
      </c>
    </row>
    <row r="23" spans="1:17" s="3" customFormat="1" ht="22.5" customHeight="1" x14ac:dyDescent="0.25">
      <c r="A23" s="203">
        <v>14</v>
      </c>
      <c r="B23" s="415">
        <f>'2a - Bodenproduktion'!B20</f>
        <v>0</v>
      </c>
      <c r="C23" s="405"/>
      <c r="D23" s="398"/>
      <c r="E23" s="395">
        <f>'2a - Bodenproduktion'!F20</f>
        <v>0</v>
      </c>
      <c r="F23" s="204">
        <f t="shared" si="0"/>
        <v>0</v>
      </c>
      <c r="G23" s="663"/>
      <c r="H23" s="398"/>
      <c r="I23" s="224">
        <f>'2a - Bodenproduktion'!J20</f>
        <v>0</v>
      </c>
      <c r="J23" s="391">
        <f t="shared" si="4"/>
        <v>0</v>
      </c>
      <c r="K23" s="225"/>
      <c r="L23" s="229"/>
      <c r="M23" s="204">
        <f t="shared" si="5"/>
        <v>0</v>
      </c>
      <c r="N23" s="414">
        <f t="shared" si="1"/>
        <v>0</v>
      </c>
      <c r="O23" s="236">
        <f t="shared" si="2"/>
        <v>0</v>
      </c>
      <c r="P23" s="206">
        <f t="shared" si="3"/>
        <v>0</v>
      </c>
      <c r="Q23" s="4"/>
    </row>
    <row r="24" spans="1:17" s="3" customFormat="1" ht="20.100000000000001" customHeight="1" x14ac:dyDescent="0.25">
      <c r="A24" s="203">
        <v>15</v>
      </c>
      <c r="B24" s="415">
        <f>'2a - Bodenproduktion'!B21</f>
        <v>0</v>
      </c>
      <c r="C24" s="405"/>
      <c r="D24" s="398"/>
      <c r="E24" s="395">
        <f>'2a - Bodenproduktion'!F21</f>
        <v>0</v>
      </c>
      <c r="F24" s="204">
        <f t="shared" si="0"/>
        <v>0</v>
      </c>
      <c r="G24" s="663"/>
      <c r="H24" s="398"/>
      <c r="I24" s="224">
        <f>'2a - Bodenproduktion'!J21</f>
        <v>0</v>
      </c>
      <c r="J24" s="391">
        <f t="shared" si="4"/>
        <v>0</v>
      </c>
      <c r="K24" s="225"/>
      <c r="L24" s="229"/>
      <c r="M24" s="204">
        <f t="shared" si="5"/>
        <v>0</v>
      </c>
      <c r="N24" s="414">
        <f t="shared" si="1"/>
        <v>0</v>
      </c>
      <c r="O24" s="236">
        <f t="shared" si="2"/>
        <v>0</v>
      </c>
      <c r="P24" s="206">
        <f t="shared" si="3"/>
        <v>0</v>
      </c>
      <c r="Q24" s="4"/>
    </row>
    <row r="25" spans="1:17" s="3" customFormat="1" ht="20.100000000000001" customHeight="1" x14ac:dyDescent="0.25">
      <c r="A25" s="203">
        <v>16</v>
      </c>
      <c r="B25" s="415">
        <f>'2a - Bodenproduktion'!B22</f>
        <v>0</v>
      </c>
      <c r="C25" s="405"/>
      <c r="D25" s="398"/>
      <c r="E25" s="395">
        <f>'2a - Bodenproduktion'!F22</f>
        <v>0</v>
      </c>
      <c r="F25" s="204">
        <f t="shared" si="0"/>
        <v>0</v>
      </c>
      <c r="G25" s="663"/>
      <c r="H25" s="398"/>
      <c r="I25" s="224">
        <f>'2a - Bodenproduktion'!J22</f>
        <v>0</v>
      </c>
      <c r="J25" s="391">
        <f t="shared" si="4"/>
        <v>0</v>
      </c>
      <c r="K25" s="225"/>
      <c r="L25" s="229"/>
      <c r="M25" s="204">
        <f t="shared" si="5"/>
        <v>0</v>
      </c>
      <c r="N25" s="414">
        <f t="shared" si="1"/>
        <v>0</v>
      </c>
      <c r="O25" s="236">
        <f t="shared" si="2"/>
        <v>0</v>
      </c>
      <c r="P25" s="206">
        <f t="shared" si="3"/>
        <v>0</v>
      </c>
      <c r="Q25" s="4"/>
    </row>
    <row r="26" spans="1:17" s="3" customFormat="1" ht="20.100000000000001" customHeight="1" x14ac:dyDescent="0.25">
      <c r="A26" s="203">
        <v>17</v>
      </c>
      <c r="B26" s="415">
        <f>'2a - Bodenproduktion'!B23</f>
        <v>0</v>
      </c>
      <c r="C26" s="405"/>
      <c r="D26" s="398"/>
      <c r="E26" s="395">
        <f>'2a - Bodenproduktion'!F23</f>
        <v>0</v>
      </c>
      <c r="F26" s="204">
        <f t="shared" si="0"/>
        <v>0</v>
      </c>
      <c r="G26" s="663"/>
      <c r="H26" s="398"/>
      <c r="I26" s="224">
        <f>'2a - Bodenproduktion'!J23</f>
        <v>0</v>
      </c>
      <c r="J26" s="391">
        <f t="shared" si="4"/>
        <v>0</v>
      </c>
      <c r="K26" s="225"/>
      <c r="L26" s="229"/>
      <c r="M26" s="204">
        <f t="shared" si="5"/>
        <v>0</v>
      </c>
      <c r="N26" s="414">
        <f t="shared" si="1"/>
        <v>0</v>
      </c>
      <c r="O26" s="236">
        <f t="shared" si="2"/>
        <v>0</v>
      </c>
      <c r="P26" s="206">
        <f t="shared" si="3"/>
        <v>0</v>
      </c>
      <c r="Q26" s="4"/>
    </row>
    <row r="27" spans="1:17" s="3" customFormat="1" ht="20.100000000000001" customHeight="1" x14ac:dyDescent="0.25">
      <c r="A27" s="203">
        <v>18</v>
      </c>
      <c r="B27" s="415">
        <f>'2a - Bodenproduktion'!B24</f>
        <v>0</v>
      </c>
      <c r="C27" s="405"/>
      <c r="D27" s="398"/>
      <c r="E27" s="395">
        <f>'2a - Bodenproduktion'!F24</f>
        <v>0</v>
      </c>
      <c r="F27" s="204">
        <f t="shared" si="0"/>
        <v>0</v>
      </c>
      <c r="G27" s="663"/>
      <c r="H27" s="398"/>
      <c r="I27" s="224">
        <f>'2a - Bodenproduktion'!J24</f>
        <v>0</v>
      </c>
      <c r="J27" s="391">
        <f t="shared" si="4"/>
        <v>0</v>
      </c>
      <c r="K27" s="225"/>
      <c r="L27" s="229"/>
      <c r="M27" s="204">
        <f t="shared" si="5"/>
        <v>0</v>
      </c>
      <c r="N27" s="414">
        <f t="shared" si="1"/>
        <v>0</v>
      </c>
      <c r="O27" s="236">
        <f t="shared" si="2"/>
        <v>0</v>
      </c>
      <c r="P27" s="206">
        <f t="shared" si="3"/>
        <v>0</v>
      </c>
      <c r="Q27" s="4"/>
    </row>
    <row r="28" spans="1:17" s="3" customFormat="1" ht="20.100000000000001" customHeight="1" x14ac:dyDescent="0.25">
      <c r="A28" s="203">
        <v>19</v>
      </c>
      <c r="B28" s="415">
        <f>'2a - Bodenproduktion'!B25</f>
        <v>0</v>
      </c>
      <c r="C28" s="405"/>
      <c r="D28" s="398"/>
      <c r="E28" s="395">
        <f>'2a - Bodenproduktion'!F25</f>
        <v>0</v>
      </c>
      <c r="F28" s="204">
        <f t="shared" si="0"/>
        <v>0</v>
      </c>
      <c r="G28" s="663"/>
      <c r="H28" s="398"/>
      <c r="I28" s="224">
        <f>'2a - Bodenproduktion'!J25</f>
        <v>0</v>
      </c>
      <c r="J28" s="391">
        <f t="shared" si="4"/>
        <v>0</v>
      </c>
      <c r="K28" s="225"/>
      <c r="L28" s="229"/>
      <c r="M28" s="204">
        <f t="shared" si="5"/>
        <v>0</v>
      </c>
      <c r="N28" s="414">
        <f t="shared" ref="N28:N34" si="6">$C28*F28*J28</f>
        <v>0</v>
      </c>
      <c r="O28" s="236">
        <f t="shared" ref="O28:O34" si="7">$C28*G28*M28</f>
        <v>0</v>
      </c>
      <c r="P28" s="206">
        <f t="shared" si="3"/>
        <v>0</v>
      </c>
      <c r="Q28" s="4"/>
    </row>
    <row r="29" spans="1:17" s="3" customFormat="1" ht="20.100000000000001" customHeight="1" x14ac:dyDescent="0.25">
      <c r="A29" s="203">
        <v>20</v>
      </c>
      <c r="B29" s="415">
        <f>'2a - Bodenproduktion'!B26</f>
        <v>0</v>
      </c>
      <c r="C29" s="405"/>
      <c r="D29" s="398"/>
      <c r="E29" s="395">
        <f>'2a - Bodenproduktion'!F26</f>
        <v>0</v>
      </c>
      <c r="F29" s="204">
        <f t="shared" si="0"/>
        <v>0</v>
      </c>
      <c r="G29" s="663"/>
      <c r="H29" s="398"/>
      <c r="I29" s="224">
        <f>'2a - Bodenproduktion'!J26</f>
        <v>0</v>
      </c>
      <c r="J29" s="391">
        <f t="shared" si="4"/>
        <v>0</v>
      </c>
      <c r="K29" s="225"/>
      <c r="L29" s="229"/>
      <c r="M29" s="204">
        <f t="shared" si="5"/>
        <v>0</v>
      </c>
      <c r="N29" s="414">
        <f t="shared" si="6"/>
        <v>0</v>
      </c>
      <c r="O29" s="236">
        <f t="shared" si="7"/>
        <v>0</v>
      </c>
      <c r="P29" s="206">
        <f t="shared" si="3"/>
        <v>0</v>
      </c>
      <c r="Q29" s="4"/>
    </row>
    <row r="30" spans="1:17" s="3" customFormat="1" ht="20.100000000000001" customHeight="1" x14ac:dyDescent="0.25">
      <c r="A30" s="203">
        <v>21</v>
      </c>
      <c r="B30" s="415">
        <f>'2a - Bodenproduktion'!B27</f>
        <v>0</v>
      </c>
      <c r="C30" s="405"/>
      <c r="D30" s="398"/>
      <c r="E30" s="395">
        <f>'2a - Bodenproduktion'!F27</f>
        <v>0</v>
      </c>
      <c r="F30" s="204">
        <f t="shared" si="0"/>
        <v>0</v>
      </c>
      <c r="G30" s="663"/>
      <c r="H30" s="398"/>
      <c r="I30" s="224">
        <f>'2a - Bodenproduktion'!J27</f>
        <v>0</v>
      </c>
      <c r="J30" s="391">
        <f t="shared" si="4"/>
        <v>0</v>
      </c>
      <c r="K30" s="225"/>
      <c r="L30" s="229"/>
      <c r="M30" s="204">
        <f t="shared" si="5"/>
        <v>0</v>
      </c>
      <c r="N30" s="414">
        <f t="shared" si="6"/>
        <v>0</v>
      </c>
      <c r="O30" s="236">
        <f t="shared" si="7"/>
        <v>0</v>
      </c>
      <c r="P30" s="206">
        <f t="shared" si="3"/>
        <v>0</v>
      </c>
      <c r="Q30" s="4"/>
    </row>
    <row r="31" spans="1:17" s="3" customFormat="1" ht="20.100000000000001" customHeight="1" x14ac:dyDescent="0.25">
      <c r="A31" s="203">
        <v>22</v>
      </c>
      <c r="B31" s="415">
        <f>'2a - Bodenproduktion'!B28</f>
        <v>0</v>
      </c>
      <c r="C31" s="405"/>
      <c r="D31" s="398"/>
      <c r="E31" s="395">
        <f>'2a - Bodenproduktion'!F28</f>
        <v>0</v>
      </c>
      <c r="F31" s="204">
        <f t="shared" si="0"/>
        <v>0</v>
      </c>
      <c r="G31" s="663"/>
      <c r="H31" s="398"/>
      <c r="I31" s="224">
        <f>'2a - Bodenproduktion'!J28</f>
        <v>0</v>
      </c>
      <c r="J31" s="391">
        <f t="shared" si="4"/>
        <v>0</v>
      </c>
      <c r="K31" s="225"/>
      <c r="L31" s="229"/>
      <c r="M31" s="204">
        <f t="shared" si="5"/>
        <v>0</v>
      </c>
      <c r="N31" s="414">
        <f t="shared" si="6"/>
        <v>0</v>
      </c>
      <c r="O31" s="236">
        <f t="shared" si="7"/>
        <v>0</v>
      </c>
      <c r="P31" s="206">
        <f t="shared" si="3"/>
        <v>0</v>
      </c>
      <c r="Q31" s="4"/>
    </row>
    <row r="32" spans="1:17" s="3" customFormat="1" ht="20.100000000000001" customHeight="1" x14ac:dyDescent="0.25">
      <c r="A32" s="203">
        <v>23</v>
      </c>
      <c r="B32" s="415">
        <f>'2a - Bodenproduktion'!B29</f>
        <v>0</v>
      </c>
      <c r="C32" s="405"/>
      <c r="D32" s="398"/>
      <c r="E32" s="395">
        <f>'2a - Bodenproduktion'!F29</f>
        <v>0</v>
      </c>
      <c r="F32" s="204">
        <f t="shared" si="0"/>
        <v>0</v>
      </c>
      <c r="G32" s="663"/>
      <c r="H32" s="398"/>
      <c r="I32" s="224">
        <f>'2a - Bodenproduktion'!J29</f>
        <v>0</v>
      </c>
      <c r="J32" s="391">
        <f t="shared" si="4"/>
        <v>0</v>
      </c>
      <c r="K32" s="225"/>
      <c r="L32" s="229"/>
      <c r="M32" s="204">
        <f t="shared" si="5"/>
        <v>0</v>
      </c>
      <c r="N32" s="414">
        <f t="shared" si="6"/>
        <v>0</v>
      </c>
      <c r="O32" s="236">
        <f t="shared" si="7"/>
        <v>0</v>
      </c>
      <c r="P32" s="206">
        <f t="shared" si="3"/>
        <v>0</v>
      </c>
      <c r="Q32" s="4"/>
    </row>
    <row r="33" spans="1:17" s="3" customFormat="1" ht="20.100000000000001" customHeight="1" x14ac:dyDescent="0.25">
      <c r="A33" s="203">
        <v>24</v>
      </c>
      <c r="B33" s="415">
        <f>'2a - Bodenproduktion'!B30</f>
        <v>0</v>
      </c>
      <c r="C33" s="405"/>
      <c r="D33" s="398"/>
      <c r="E33" s="395">
        <f>'2a - Bodenproduktion'!F30</f>
        <v>0</v>
      </c>
      <c r="F33" s="204">
        <f t="shared" si="0"/>
        <v>0</v>
      </c>
      <c r="G33" s="663"/>
      <c r="H33" s="398"/>
      <c r="I33" s="224">
        <f>'2a - Bodenproduktion'!J30</f>
        <v>0</v>
      </c>
      <c r="J33" s="391">
        <f t="shared" si="4"/>
        <v>0</v>
      </c>
      <c r="K33" s="225"/>
      <c r="L33" s="229"/>
      <c r="M33" s="204">
        <f t="shared" si="5"/>
        <v>0</v>
      </c>
      <c r="N33" s="414">
        <f t="shared" si="6"/>
        <v>0</v>
      </c>
      <c r="O33" s="236">
        <f t="shared" si="7"/>
        <v>0</v>
      </c>
      <c r="P33" s="206">
        <f t="shared" si="3"/>
        <v>0</v>
      </c>
      <c r="Q33" s="4"/>
    </row>
    <row r="34" spans="1:17" s="3" customFormat="1" ht="19.5" customHeight="1" thickBot="1" x14ac:dyDescent="0.3">
      <c r="A34" s="205">
        <v>25</v>
      </c>
      <c r="B34" s="219">
        <f>'2a - Bodenproduktion'!B31</f>
        <v>0</v>
      </c>
      <c r="C34" s="405"/>
      <c r="D34" s="234"/>
      <c r="E34" s="396">
        <f>'2a - Bodenproduktion'!F31</f>
        <v>0</v>
      </c>
      <c r="F34" s="204">
        <f t="shared" si="0"/>
        <v>0</v>
      </c>
      <c r="G34" s="663"/>
      <c r="H34" s="398"/>
      <c r="I34" s="226">
        <f>'2a - Bodenproduktion'!J31</f>
        <v>0</v>
      </c>
      <c r="J34" s="391">
        <f t="shared" si="4"/>
        <v>0</v>
      </c>
      <c r="K34" s="225"/>
      <c r="L34" s="229"/>
      <c r="M34" s="204">
        <f t="shared" si="5"/>
        <v>0</v>
      </c>
      <c r="N34" s="414">
        <f t="shared" si="6"/>
        <v>0</v>
      </c>
      <c r="O34" s="236">
        <f t="shared" si="7"/>
        <v>0</v>
      </c>
      <c r="P34" s="206">
        <f t="shared" si="3"/>
        <v>0</v>
      </c>
      <c r="Q34" s="4"/>
    </row>
    <row r="35" spans="1:17" s="148" customFormat="1" ht="20.25" customHeight="1" thickTop="1" thickBot="1" x14ac:dyDescent="0.3">
      <c r="A35" s="436" t="s">
        <v>104</v>
      </c>
      <c r="B35" s="220" t="s">
        <v>40</v>
      </c>
      <c r="C35" s="169">
        <f>SUM(C10:C34)</f>
        <v>0</v>
      </c>
      <c r="D35" s="227"/>
      <c r="E35" s="397"/>
      <c r="F35" s="184"/>
      <c r="G35" s="185"/>
      <c r="H35" s="227"/>
      <c r="I35" s="228"/>
      <c r="J35" s="392"/>
      <c r="K35" s="228"/>
      <c r="L35" s="185"/>
      <c r="M35" s="186"/>
      <c r="N35" s="495">
        <f>SUM(N10:N34)</f>
        <v>0</v>
      </c>
      <c r="O35" s="500">
        <f>SUM(O10:O34)</f>
        <v>0</v>
      </c>
      <c r="P35" s="501">
        <f>IFERROR(SUMPRODUCT(C10:C34,P10:P34)/C35,0)</f>
        <v>0</v>
      </c>
    </row>
    <row r="36" spans="1:17" s="145" customFormat="1" ht="20.25" customHeight="1" thickTop="1" thickBot="1" x14ac:dyDescent="0.3">
      <c r="A36" s="207"/>
      <c r="B36" s="589" t="s">
        <v>152</v>
      </c>
      <c r="C36" s="194"/>
      <c r="D36" s="709" t="s">
        <v>103</v>
      </c>
      <c r="E36" s="710"/>
      <c r="F36" s="710"/>
      <c r="G36" s="711"/>
      <c r="H36" s="706" t="s">
        <v>262</v>
      </c>
      <c r="I36" s="707"/>
      <c r="J36" s="707"/>
      <c r="K36" s="707"/>
      <c r="L36" s="708"/>
      <c r="M36" s="192"/>
      <c r="N36" s="714" t="s">
        <v>260</v>
      </c>
      <c r="O36" s="715"/>
      <c r="P36" s="502" t="s">
        <v>8</v>
      </c>
      <c r="Q36" s="147"/>
    </row>
    <row r="37" spans="1:17" s="1" customFormat="1" ht="20.100000000000001" customHeight="1" thickTop="1" x14ac:dyDescent="0.25">
      <c r="A37" s="258">
        <v>26</v>
      </c>
      <c r="B37" s="239" t="str">
        <f>'2a - Bodenproduktion'!B34</f>
        <v>Silomais - Innenumsatz1</v>
      </c>
      <c r="C37" s="390"/>
      <c r="D37" s="399">
        <v>127</v>
      </c>
      <c r="E37" s="401">
        <f>'2a - Bodenproduktion'!F34</f>
        <v>0</v>
      </c>
      <c r="F37" s="394">
        <f t="shared" ref="F37:F51" si="8">IF(E37=0,D37,E37)</f>
        <v>127</v>
      </c>
      <c r="G37" s="663"/>
      <c r="H37" s="419">
        <v>12.2</v>
      </c>
      <c r="I37" s="231">
        <f>'2a - Bodenproduktion'!J34</f>
        <v>0</v>
      </c>
      <c r="J37" s="393">
        <f t="shared" ref="J37:J51" si="9">IF(I37=0,H37,I37)</f>
        <v>12.2</v>
      </c>
      <c r="K37" s="417">
        <v>12.6</v>
      </c>
      <c r="L37" s="663"/>
      <c r="M37" s="190">
        <f t="shared" ref="M37:M51" si="10">IF(L37=0,K37,L37)</f>
        <v>12.6</v>
      </c>
      <c r="N37" s="503">
        <f t="shared" ref="N37:N51" si="11">$C37*F37*J37</f>
        <v>0</v>
      </c>
      <c r="O37" s="504">
        <f t="shared" ref="O37:O51" si="12">$C37*G37*M37</f>
        <v>0</v>
      </c>
      <c r="P37" s="505">
        <f t="shared" ref="P37:P51" si="13">IF(F37&gt;0,IF(G37&gt;0,(G37-F37)/F37,0),0)</f>
        <v>0</v>
      </c>
      <c r="Q37" s="4" t="s">
        <v>11</v>
      </c>
    </row>
    <row r="38" spans="1:17" s="1" customFormat="1" ht="20.100000000000001" customHeight="1" x14ac:dyDescent="0.25">
      <c r="A38" s="258">
        <v>27</v>
      </c>
      <c r="B38" s="260" t="str">
        <f>'2a - Bodenproduktion'!B35</f>
        <v>Silomais - Verkauf</v>
      </c>
      <c r="C38" s="679"/>
      <c r="D38" s="400">
        <v>127</v>
      </c>
      <c r="E38" s="395">
        <f>'2a - Bodenproduktion'!F35</f>
        <v>0</v>
      </c>
      <c r="F38" s="394">
        <f t="shared" si="8"/>
        <v>127</v>
      </c>
      <c r="G38" s="663"/>
      <c r="H38" s="420">
        <v>13.3</v>
      </c>
      <c r="I38" s="224">
        <f>'2a - Bodenproduktion'!J35</f>
        <v>0</v>
      </c>
      <c r="J38" s="393">
        <f t="shared" si="9"/>
        <v>13.3</v>
      </c>
      <c r="K38" s="418">
        <v>13.8</v>
      </c>
      <c r="L38" s="663"/>
      <c r="M38" s="204">
        <f t="shared" si="10"/>
        <v>13.8</v>
      </c>
      <c r="N38" s="503">
        <f t="shared" si="11"/>
        <v>0</v>
      </c>
      <c r="O38" s="504">
        <f t="shared" si="12"/>
        <v>0</v>
      </c>
      <c r="P38" s="506">
        <f t="shared" si="13"/>
        <v>0</v>
      </c>
      <c r="Q38" s="4" t="s">
        <v>11</v>
      </c>
    </row>
    <row r="39" spans="1:17" s="1" customFormat="1" ht="20.100000000000001" customHeight="1" x14ac:dyDescent="0.25">
      <c r="A39" s="258">
        <v>28</v>
      </c>
      <c r="B39" s="260" t="str">
        <f>'2a - Bodenproduktion'!B36</f>
        <v>Ackerfutter ohne Mais - Innenumsatz1</v>
      </c>
      <c r="C39" s="679"/>
      <c r="D39" s="400">
        <v>77</v>
      </c>
      <c r="E39" s="395">
        <f>'2a - Bodenproduktion'!F36</f>
        <v>0</v>
      </c>
      <c r="F39" s="394">
        <f t="shared" si="8"/>
        <v>77</v>
      </c>
      <c r="G39" s="663"/>
      <c r="H39" s="420">
        <v>15</v>
      </c>
      <c r="I39" s="224">
        <f>'2a - Bodenproduktion'!J36</f>
        <v>0</v>
      </c>
      <c r="J39" s="393">
        <f t="shared" si="9"/>
        <v>15</v>
      </c>
      <c r="K39" s="418">
        <v>15.6</v>
      </c>
      <c r="L39" s="663"/>
      <c r="M39" s="204">
        <f t="shared" si="10"/>
        <v>15.6</v>
      </c>
      <c r="N39" s="237">
        <f t="shared" si="11"/>
        <v>0</v>
      </c>
      <c r="O39" s="238">
        <f t="shared" si="12"/>
        <v>0</v>
      </c>
      <c r="P39" s="206">
        <f t="shared" si="13"/>
        <v>0</v>
      </c>
      <c r="Q39" s="4"/>
    </row>
    <row r="40" spans="1:17" s="1" customFormat="1" ht="20.100000000000001" customHeight="1" x14ac:dyDescent="0.25">
      <c r="A40" s="258">
        <v>29</v>
      </c>
      <c r="B40" s="260" t="str">
        <f>'2a - Bodenproduktion'!B37</f>
        <v>Ackerfutter ohne Mais - Verkauf</v>
      </c>
      <c r="C40" s="679"/>
      <c r="D40" s="400">
        <v>77</v>
      </c>
      <c r="E40" s="395">
        <f>'2a - Bodenproduktion'!F37</f>
        <v>0</v>
      </c>
      <c r="F40" s="394">
        <f t="shared" si="8"/>
        <v>77</v>
      </c>
      <c r="G40" s="663"/>
      <c r="H40" s="420">
        <v>16.399999999999999</v>
      </c>
      <c r="I40" s="224">
        <f>'2a - Bodenproduktion'!J37</f>
        <v>0</v>
      </c>
      <c r="J40" s="393">
        <f t="shared" si="9"/>
        <v>16.399999999999999</v>
      </c>
      <c r="K40" s="418">
        <v>17</v>
      </c>
      <c r="L40" s="663"/>
      <c r="M40" s="204">
        <f t="shared" si="10"/>
        <v>17</v>
      </c>
      <c r="N40" s="237">
        <f t="shared" si="11"/>
        <v>0</v>
      </c>
      <c r="O40" s="238">
        <f t="shared" si="12"/>
        <v>0</v>
      </c>
      <c r="P40" s="206">
        <f t="shared" si="13"/>
        <v>0</v>
      </c>
      <c r="Q40" s="4" t="s">
        <v>11</v>
      </c>
    </row>
    <row r="41" spans="1:17" s="3" customFormat="1" ht="20.100000000000001" customHeight="1" x14ac:dyDescent="0.25">
      <c r="A41" s="258">
        <v>30</v>
      </c>
      <c r="B41" s="260" t="str">
        <f>'2a - Bodenproduktion'!B38</f>
        <v>Wiesen u. Weiden - Innenumsatz1</v>
      </c>
      <c r="C41" s="679"/>
      <c r="D41" s="400">
        <v>52</v>
      </c>
      <c r="E41" s="395">
        <f>'2a - Bodenproduktion'!F38</f>
        <v>0</v>
      </c>
      <c r="F41" s="394">
        <f t="shared" si="8"/>
        <v>52</v>
      </c>
      <c r="G41" s="663"/>
      <c r="H41" s="420">
        <v>12.2</v>
      </c>
      <c r="I41" s="224">
        <f>'2a - Bodenproduktion'!J38</f>
        <v>0</v>
      </c>
      <c r="J41" s="393">
        <f t="shared" si="9"/>
        <v>12.2</v>
      </c>
      <c r="K41" s="418">
        <v>12.6</v>
      </c>
      <c r="L41" s="663"/>
      <c r="M41" s="204">
        <f t="shared" si="10"/>
        <v>12.6</v>
      </c>
      <c r="N41" s="237">
        <f t="shared" si="11"/>
        <v>0</v>
      </c>
      <c r="O41" s="238">
        <f t="shared" si="12"/>
        <v>0</v>
      </c>
      <c r="P41" s="206">
        <f t="shared" si="13"/>
        <v>0</v>
      </c>
      <c r="Q41" s="4" t="s">
        <v>11</v>
      </c>
    </row>
    <row r="42" spans="1:17" s="1" customFormat="1" ht="20.100000000000001" customHeight="1" x14ac:dyDescent="0.25">
      <c r="A42" s="258">
        <v>31</v>
      </c>
      <c r="B42" s="260" t="str">
        <f>'2a - Bodenproduktion'!B39</f>
        <v>Wiesen u. Weiden - Verkauf</v>
      </c>
      <c r="C42" s="679"/>
      <c r="D42" s="400">
        <v>52</v>
      </c>
      <c r="E42" s="395">
        <f>'2a - Bodenproduktion'!F39</f>
        <v>0</v>
      </c>
      <c r="F42" s="394">
        <f t="shared" si="8"/>
        <v>52</v>
      </c>
      <c r="G42" s="663"/>
      <c r="H42" s="420">
        <v>13.3</v>
      </c>
      <c r="I42" s="224">
        <f>'2a - Bodenproduktion'!J39</f>
        <v>0</v>
      </c>
      <c r="J42" s="393">
        <f t="shared" si="9"/>
        <v>13.3</v>
      </c>
      <c r="K42" s="418">
        <v>13.8</v>
      </c>
      <c r="L42" s="663"/>
      <c r="M42" s="204">
        <f t="shared" si="10"/>
        <v>13.8</v>
      </c>
      <c r="N42" s="237">
        <f t="shared" si="11"/>
        <v>0</v>
      </c>
      <c r="O42" s="238">
        <f t="shared" si="12"/>
        <v>0</v>
      </c>
      <c r="P42" s="206">
        <f t="shared" si="13"/>
        <v>0</v>
      </c>
      <c r="Q42" s="4" t="s">
        <v>11</v>
      </c>
    </row>
    <row r="43" spans="1:17" s="3" customFormat="1" ht="20.100000000000001" customHeight="1" x14ac:dyDescent="0.25">
      <c r="A43" s="258">
        <v>32</v>
      </c>
      <c r="B43" s="657">
        <f>'2a - Bodenproduktion'!B40</f>
        <v>0</v>
      </c>
      <c r="C43" s="679"/>
      <c r="D43" s="398"/>
      <c r="E43" s="395">
        <f>'2a - Bodenproduktion'!F40</f>
        <v>0</v>
      </c>
      <c r="F43" s="394">
        <f t="shared" si="8"/>
        <v>0</v>
      </c>
      <c r="G43" s="663"/>
      <c r="H43" s="398"/>
      <c r="I43" s="224">
        <f>'2a - Bodenproduktion'!J40</f>
        <v>0</v>
      </c>
      <c r="J43" s="393">
        <f t="shared" si="9"/>
        <v>0</v>
      </c>
      <c r="K43" s="225"/>
      <c r="L43" s="663"/>
      <c r="M43" s="204">
        <f t="shared" si="10"/>
        <v>0</v>
      </c>
      <c r="N43" s="237">
        <f t="shared" si="11"/>
        <v>0</v>
      </c>
      <c r="O43" s="238">
        <f t="shared" si="12"/>
        <v>0</v>
      </c>
      <c r="P43" s="206">
        <f t="shared" si="13"/>
        <v>0</v>
      </c>
      <c r="Q43" s="4"/>
    </row>
    <row r="44" spans="1:17" s="3" customFormat="1" ht="20.100000000000001" customHeight="1" x14ac:dyDescent="0.25">
      <c r="A44" s="258">
        <v>33</v>
      </c>
      <c r="B44" s="657">
        <f>'2a - Bodenproduktion'!B41</f>
        <v>0</v>
      </c>
      <c r="C44" s="679"/>
      <c r="D44" s="398"/>
      <c r="E44" s="395">
        <f>'2a - Bodenproduktion'!F41</f>
        <v>0</v>
      </c>
      <c r="F44" s="394">
        <f t="shared" si="8"/>
        <v>0</v>
      </c>
      <c r="G44" s="663"/>
      <c r="H44" s="398"/>
      <c r="I44" s="224">
        <f>'2a - Bodenproduktion'!J41</f>
        <v>0</v>
      </c>
      <c r="J44" s="393">
        <f t="shared" si="9"/>
        <v>0</v>
      </c>
      <c r="K44" s="225"/>
      <c r="L44" s="663"/>
      <c r="M44" s="204">
        <f t="shared" ref="M44:M48" si="14">IF(L44=0,K44,L44)</f>
        <v>0</v>
      </c>
      <c r="N44" s="237">
        <f t="shared" si="11"/>
        <v>0</v>
      </c>
      <c r="O44" s="238">
        <f t="shared" si="12"/>
        <v>0</v>
      </c>
      <c r="P44" s="206">
        <f t="shared" si="13"/>
        <v>0</v>
      </c>
      <c r="Q44" s="4"/>
    </row>
    <row r="45" spans="1:17" s="3" customFormat="1" ht="20.100000000000001" customHeight="1" x14ac:dyDescent="0.25">
      <c r="A45" s="258">
        <v>34</v>
      </c>
      <c r="B45" s="657">
        <f>'2a - Bodenproduktion'!B42</f>
        <v>0</v>
      </c>
      <c r="C45" s="679"/>
      <c r="D45" s="398"/>
      <c r="E45" s="395">
        <f>'2a - Bodenproduktion'!F42</f>
        <v>0</v>
      </c>
      <c r="F45" s="394">
        <f t="shared" si="8"/>
        <v>0</v>
      </c>
      <c r="G45" s="663"/>
      <c r="H45" s="398"/>
      <c r="I45" s="224">
        <f>'2a - Bodenproduktion'!J42</f>
        <v>0</v>
      </c>
      <c r="J45" s="393">
        <f t="shared" si="9"/>
        <v>0</v>
      </c>
      <c r="K45" s="225"/>
      <c r="L45" s="663"/>
      <c r="M45" s="204">
        <f t="shared" si="14"/>
        <v>0</v>
      </c>
      <c r="N45" s="237">
        <f t="shared" si="11"/>
        <v>0</v>
      </c>
      <c r="O45" s="238">
        <f t="shared" si="12"/>
        <v>0</v>
      </c>
      <c r="P45" s="206">
        <f t="shared" si="13"/>
        <v>0</v>
      </c>
      <c r="Q45" s="4"/>
    </row>
    <row r="46" spans="1:17" s="3" customFormat="1" ht="20.100000000000001" customHeight="1" x14ac:dyDescent="0.25">
      <c r="A46" s="258">
        <v>35</v>
      </c>
      <c r="B46" s="657">
        <f>'2a - Bodenproduktion'!B43</f>
        <v>0</v>
      </c>
      <c r="C46" s="679"/>
      <c r="D46" s="398"/>
      <c r="E46" s="395">
        <f>'2a - Bodenproduktion'!F43</f>
        <v>0</v>
      </c>
      <c r="F46" s="394">
        <f t="shared" si="8"/>
        <v>0</v>
      </c>
      <c r="G46" s="663"/>
      <c r="H46" s="398"/>
      <c r="I46" s="224">
        <f>'2a - Bodenproduktion'!J43</f>
        <v>0</v>
      </c>
      <c r="J46" s="393">
        <f t="shared" si="9"/>
        <v>0</v>
      </c>
      <c r="K46" s="225"/>
      <c r="L46" s="663"/>
      <c r="M46" s="204">
        <f t="shared" si="14"/>
        <v>0</v>
      </c>
      <c r="N46" s="237">
        <f t="shared" si="11"/>
        <v>0</v>
      </c>
      <c r="O46" s="238">
        <f t="shared" si="12"/>
        <v>0</v>
      </c>
      <c r="P46" s="206">
        <f t="shared" si="13"/>
        <v>0</v>
      </c>
      <c r="Q46" s="4"/>
    </row>
    <row r="47" spans="1:17" s="3" customFormat="1" ht="20.100000000000001" customHeight="1" x14ac:dyDescent="0.25">
      <c r="A47" s="258">
        <v>36</v>
      </c>
      <c r="B47" s="657">
        <f>'2a - Bodenproduktion'!B44</f>
        <v>0</v>
      </c>
      <c r="C47" s="679"/>
      <c r="D47" s="398"/>
      <c r="E47" s="395">
        <f>'2a - Bodenproduktion'!F44</f>
        <v>0</v>
      </c>
      <c r="F47" s="394">
        <f t="shared" si="8"/>
        <v>0</v>
      </c>
      <c r="G47" s="663"/>
      <c r="H47" s="398"/>
      <c r="I47" s="224">
        <f>'2a - Bodenproduktion'!J44</f>
        <v>0</v>
      </c>
      <c r="J47" s="393">
        <f t="shared" si="9"/>
        <v>0</v>
      </c>
      <c r="K47" s="225"/>
      <c r="L47" s="663"/>
      <c r="M47" s="204">
        <f t="shared" ref="M47" si="15">IF(L47=0,K47,L47)</f>
        <v>0</v>
      </c>
      <c r="N47" s="237">
        <f t="shared" si="11"/>
        <v>0</v>
      </c>
      <c r="O47" s="238">
        <f t="shared" si="12"/>
        <v>0</v>
      </c>
      <c r="P47" s="206">
        <f t="shared" si="13"/>
        <v>0</v>
      </c>
      <c r="Q47" s="4"/>
    </row>
    <row r="48" spans="1:17" s="3" customFormat="1" ht="20.100000000000001" customHeight="1" x14ac:dyDescent="0.25">
      <c r="A48" s="258">
        <v>37</v>
      </c>
      <c r="B48" s="657">
        <f>'2a - Bodenproduktion'!B45</f>
        <v>0</v>
      </c>
      <c r="C48" s="679"/>
      <c r="D48" s="398"/>
      <c r="E48" s="395">
        <f>'2a - Bodenproduktion'!F45</f>
        <v>0</v>
      </c>
      <c r="F48" s="394">
        <f t="shared" si="8"/>
        <v>0</v>
      </c>
      <c r="G48" s="663"/>
      <c r="H48" s="398"/>
      <c r="I48" s="224">
        <f>'2a - Bodenproduktion'!J45</f>
        <v>0</v>
      </c>
      <c r="J48" s="393">
        <f t="shared" si="9"/>
        <v>0</v>
      </c>
      <c r="K48" s="225"/>
      <c r="L48" s="663"/>
      <c r="M48" s="204">
        <f t="shared" si="14"/>
        <v>0</v>
      </c>
      <c r="N48" s="237">
        <f t="shared" si="11"/>
        <v>0</v>
      </c>
      <c r="O48" s="238">
        <f t="shared" si="12"/>
        <v>0</v>
      </c>
      <c r="P48" s="206">
        <f t="shared" si="13"/>
        <v>0</v>
      </c>
      <c r="Q48" s="4"/>
    </row>
    <row r="49" spans="1:17" s="3" customFormat="1" ht="20.100000000000001" customHeight="1" x14ac:dyDescent="0.25">
      <c r="A49" s="258">
        <v>38</v>
      </c>
      <c r="B49" s="657">
        <f>'2a - Bodenproduktion'!B46</f>
        <v>0</v>
      </c>
      <c r="C49" s="679"/>
      <c r="D49" s="398"/>
      <c r="E49" s="395">
        <f>'2a - Bodenproduktion'!F46</f>
        <v>0</v>
      </c>
      <c r="F49" s="394">
        <f t="shared" si="8"/>
        <v>0</v>
      </c>
      <c r="G49" s="663"/>
      <c r="H49" s="398"/>
      <c r="I49" s="224">
        <f>'2a - Bodenproduktion'!J46</f>
        <v>0</v>
      </c>
      <c r="J49" s="393">
        <f t="shared" si="9"/>
        <v>0</v>
      </c>
      <c r="K49" s="225"/>
      <c r="L49" s="663"/>
      <c r="M49" s="204">
        <f t="shared" si="10"/>
        <v>0</v>
      </c>
      <c r="N49" s="237">
        <f t="shared" si="11"/>
        <v>0</v>
      </c>
      <c r="O49" s="238">
        <f t="shared" si="12"/>
        <v>0</v>
      </c>
      <c r="P49" s="206">
        <f t="shared" si="13"/>
        <v>0</v>
      </c>
      <c r="Q49" s="4"/>
    </row>
    <row r="50" spans="1:17" s="3" customFormat="1" ht="20.100000000000001" customHeight="1" x14ac:dyDescent="0.25">
      <c r="A50" s="258">
        <v>39</v>
      </c>
      <c r="B50" s="657">
        <f>'2a - Bodenproduktion'!B47</f>
        <v>0</v>
      </c>
      <c r="C50" s="679"/>
      <c r="D50" s="398"/>
      <c r="E50" s="395">
        <f>'2a - Bodenproduktion'!F47</f>
        <v>0</v>
      </c>
      <c r="F50" s="394">
        <f t="shared" si="8"/>
        <v>0</v>
      </c>
      <c r="G50" s="663"/>
      <c r="H50" s="398"/>
      <c r="I50" s="224">
        <f>'2a - Bodenproduktion'!J47</f>
        <v>0</v>
      </c>
      <c r="J50" s="393">
        <f t="shared" si="9"/>
        <v>0</v>
      </c>
      <c r="K50" s="225"/>
      <c r="L50" s="663"/>
      <c r="M50" s="204">
        <f t="shared" si="10"/>
        <v>0</v>
      </c>
      <c r="N50" s="237">
        <f t="shared" si="11"/>
        <v>0</v>
      </c>
      <c r="O50" s="238">
        <f t="shared" si="12"/>
        <v>0</v>
      </c>
      <c r="P50" s="206">
        <f t="shared" si="13"/>
        <v>0</v>
      </c>
      <c r="Q50" s="4"/>
    </row>
    <row r="51" spans="1:17" s="3" customFormat="1" ht="20.100000000000001" customHeight="1" thickBot="1" x14ac:dyDescent="0.3">
      <c r="A51" s="258">
        <v>40</v>
      </c>
      <c r="B51" s="658">
        <f>'2a - Bodenproduktion'!B48</f>
        <v>0</v>
      </c>
      <c r="C51" s="680"/>
      <c r="D51" s="234"/>
      <c r="E51" s="395">
        <f>'2a - Bodenproduktion'!F48</f>
        <v>0</v>
      </c>
      <c r="F51" s="394">
        <f t="shared" si="8"/>
        <v>0</v>
      </c>
      <c r="G51" s="663"/>
      <c r="H51" s="398"/>
      <c r="I51" s="224">
        <f>'2a - Bodenproduktion'!J48</f>
        <v>0</v>
      </c>
      <c r="J51" s="393">
        <f t="shared" si="9"/>
        <v>0</v>
      </c>
      <c r="K51" s="225"/>
      <c r="L51" s="663"/>
      <c r="M51" s="204">
        <f t="shared" si="10"/>
        <v>0</v>
      </c>
      <c r="N51" s="237">
        <f t="shared" si="11"/>
        <v>0</v>
      </c>
      <c r="O51" s="238">
        <f t="shared" si="12"/>
        <v>0</v>
      </c>
      <c r="P51" s="206">
        <f t="shared" si="13"/>
        <v>0</v>
      </c>
      <c r="Q51" s="4"/>
    </row>
    <row r="52" spans="1:17" s="148" customFormat="1" ht="20.25" customHeight="1" thickTop="1" thickBot="1" x14ac:dyDescent="0.3">
      <c r="A52" s="436" t="s">
        <v>220</v>
      </c>
      <c r="B52" s="220" t="s">
        <v>41</v>
      </c>
      <c r="C52" s="169">
        <f>SUM(C37:C51)</f>
        <v>0</v>
      </c>
      <c r="D52" s="227"/>
      <c r="E52" s="677">
        <f>SUMPRODUCT($C37:$C51,F37:F51)</f>
        <v>0</v>
      </c>
      <c r="F52" s="184"/>
      <c r="G52" s="677">
        <f>SUMPRODUCT($C37:$C51,G37:G51)</f>
        <v>0</v>
      </c>
      <c r="H52" s="227" t="s">
        <v>139</v>
      </c>
      <c r="I52" s="675">
        <f>IFERROR(SUMPRODUCT($C37:$C51,J37:J51)/$C52,0)</f>
        <v>0</v>
      </c>
      <c r="J52" s="676">
        <f>IF(SUM(G52:I52)&gt;0,AVERAGEIF(G52:I52,"&gt;0"),0)</f>
        <v>0</v>
      </c>
      <c r="K52" s="228" t="s">
        <v>139</v>
      </c>
      <c r="L52" s="675">
        <f>IFERROR(SUMPRODUCT($C37:$C51,M37:M51)/$C52,0)</f>
        <v>0</v>
      </c>
      <c r="M52" s="186"/>
      <c r="N52" s="495">
        <f>SUM(N37:N51)</f>
        <v>0</v>
      </c>
      <c r="O52" s="500">
        <f>SUM(O37:O51)</f>
        <v>0</v>
      </c>
      <c r="P52" s="501">
        <f>IFERROR(SUMPRODUCT(C37:C51,P37:P51)/C52,0)</f>
        <v>0</v>
      </c>
    </row>
    <row r="53" spans="1:17" s="2" customFormat="1" ht="21.75" customHeight="1" thickTop="1" thickBot="1" x14ac:dyDescent="0.3">
      <c r="A53" s="207"/>
      <c r="B53" s="221" t="s">
        <v>179</v>
      </c>
      <c r="C53" s="191" t="s">
        <v>5</v>
      </c>
      <c r="D53" s="703" t="s">
        <v>147</v>
      </c>
      <c r="E53" s="704"/>
      <c r="F53" s="704"/>
      <c r="G53" s="705"/>
      <c r="H53" s="706" t="s">
        <v>259</v>
      </c>
      <c r="I53" s="707"/>
      <c r="J53" s="707"/>
      <c r="K53" s="707"/>
      <c r="L53" s="708"/>
      <c r="M53" s="192"/>
      <c r="N53" s="712" t="s">
        <v>260</v>
      </c>
      <c r="O53" s="713"/>
      <c r="P53" s="208" t="s">
        <v>8</v>
      </c>
      <c r="Q53" s="35"/>
    </row>
    <row r="54" spans="1:17" s="3" customFormat="1" ht="18.75" customHeight="1" thickTop="1" x14ac:dyDescent="0.25">
      <c r="A54" s="259">
        <v>41</v>
      </c>
      <c r="B54" s="415">
        <f>'2a - Bodenproduktion'!B51</f>
        <v>0</v>
      </c>
      <c r="C54" s="390"/>
      <c r="D54" s="402"/>
      <c r="E54" s="401">
        <f>'2a - Bodenproduktion'!F51</f>
        <v>0</v>
      </c>
      <c r="F54" s="394">
        <f t="shared" ref="F54:F68" si="16">IF(E54=0,D54,E54)</f>
        <v>0</v>
      </c>
      <c r="G54" s="663"/>
      <c r="H54" s="398"/>
      <c r="I54" s="224">
        <f>'2a - Bodenproduktion'!J51</f>
        <v>0</v>
      </c>
      <c r="J54" s="393">
        <f t="shared" ref="J54:J68" si="17">IF(I54=0,H54,I54)</f>
        <v>0</v>
      </c>
      <c r="K54" s="225"/>
      <c r="L54" s="663"/>
      <c r="M54" s="190">
        <f t="shared" ref="M54:M68" si="18">IF(L54=0,K54,L54)</f>
        <v>0</v>
      </c>
      <c r="N54" s="237">
        <f t="shared" ref="N54:N68" si="19">$C54*F54*J54</f>
        <v>0</v>
      </c>
      <c r="O54" s="238">
        <f t="shared" ref="O54:O68" si="20">$C54*G54*M54</f>
        <v>0</v>
      </c>
      <c r="P54" s="206">
        <f t="shared" ref="P54:P68" si="21">IF(F54&gt;0,IF(G54&gt;0,(G54-F54)/F54,0),0)</f>
        <v>0</v>
      </c>
      <c r="Q54" s="4"/>
    </row>
    <row r="55" spans="1:17" ht="18.75" customHeight="1" x14ac:dyDescent="0.25">
      <c r="A55" s="259">
        <v>42</v>
      </c>
      <c r="B55" s="415">
        <f>'2a - Bodenproduktion'!B52</f>
        <v>0</v>
      </c>
      <c r="C55" s="679"/>
      <c r="D55" s="398"/>
      <c r="E55" s="401">
        <f>'2a - Bodenproduktion'!F52</f>
        <v>0</v>
      </c>
      <c r="F55" s="394">
        <f t="shared" si="16"/>
        <v>0</v>
      </c>
      <c r="G55" s="663"/>
      <c r="H55" s="398"/>
      <c r="I55" s="224">
        <f>'2a - Bodenproduktion'!J52</f>
        <v>0</v>
      </c>
      <c r="J55" s="393">
        <f t="shared" si="17"/>
        <v>0</v>
      </c>
      <c r="K55" s="225"/>
      <c r="L55" s="663"/>
      <c r="M55" s="204">
        <f>IF(L55=0,K55,L55)</f>
        <v>0</v>
      </c>
      <c r="N55" s="237">
        <f t="shared" si="19"/>
        <v>0</v>
      </c>
      <c r="O55" s="238">
        <f t="shared" si="20"/>
        <v>0</v>
      </c>
      <c r="P55" s="206">
        <f t="shared" si="21"/>
        <v>0</v>
      </c>
    </row>
    <row r="56" spans="1:17" s="3" customFormat="1" ht="18.75" customHeight="1" x14ac:dyDescent="0.25">
      <c r="A56" s="259">
        <v>43</v>
      </c>
      <c r="B56" s="415">
        <f>'2a - Bodenproduktion'!B53</f>
        <v>0</v>
      </c>
      <c r="C56" s="679"/>
      <c r="D56" s="398"/>
      <c r="E56" s="401">
        <f>'2a - Bodenproduktion'!F53</f>
        <v>0</v>
      </c>
      <c r="F56" s="394">
        <f t="shared" si="16"/>
        <v>0</v>
      </c>
      <c r="G56" s="663"/>
      <c r="H56" s="398"/>
      <c r="I56" s="224">
        <f>'2a - Bodenproduktion'!J53</f>
        <v>0</v>
      </c>
      <c r="J56" s="393">
        <f t="shared" si="17"/>
        <v>0</v>
      </c>
      <c r="K56" s="225"/>
      <c r="L56" s="663"/>
      <c r="M56" s="204">
        <f t="shared" si="18"/>
        <v>0</v>
      </c>
      <c r="N56" s="237">
        <f t="shared" si="19"/>
        <v>0</v>
      </c>
      <c r="O56" s="238">
        <f t="shared" si="20"/>
        <v>0</v>
      </c>
      <c r="P56" s="206">
        <f t="shared" si="21"/>
        <v>0</v>
      </c>
      <c r="Q56" s="4"/>
    </row>
    <row r="57" spans="1:17" s="3" customFormat="1" ht="18.75" customHeight="1" x14ac:dyDescent="0.25">
      <c r="A57" s="259">
        <v>44</v>
      </c>
      <c r="B57" s="415">
        <f>'2a - Bodenproduktion'!B54</f>
        <v>0</v>
      </c>
      <c r="C57" s="679"/>
      <c r="D57" s="398"/>
      <c r="E57" s="401">
        <f>'2a - Bodenproduktion'!F54</f>
        <v>0</v>
      </c>
      <c r="F57" s="394">
        <f t="shared" si="16"/>
        <v>0</v>
      </c>
      <c r="G57" s="663"/>
      <c r="H57" s="398"/>
      <c r="I57" s="224">
        <f>'2a - Bodenproduktion'!J54</f>
        <v>0</v>
      </c>
      <c r="J57" s="393">
        <f t="shared" si="17"/>
        <v>0</v>
      </c>
      <c r="K57" s="225"/>
      <c r="L57" s="663"/>
      <c r="M57" s="204">
        <f t="shared" si="18"/>
        <v>0</v>
      </c>
      <c r="N57" s="237">
        <f t="shared" si="19"/>
        <v>0</v>
      </c>
      <c r="O57" s="238">
        <f t="shared" si="20"/>
        <v>0</v>
      </c>
      <c r="P57" s="206">
        <f t="shared" si="21"/>
        <v>0</v>
      </c>
      <c r="Q57" s="4"/>
    </row>
    <row r="58" spans="1:17" s="3" customFormat="1" ht="18.75" customHeight="1" x14ac:dyDescent="0.25">
      <c r="A58" s="259">
        <v>45</v>
      </c>
      <c r="B58" s="415">
        <f>'2a - Bodenproduktion'!B55</f>
        <v>0</v>
      </c>
      <c r="C58" s="679"/>
      <c r="D58" s="398"/>
      <c r="E58" s="401">
        <f>'2a - Bodenproduktion'!F55</f>
        <v>0</v>
      </c>
      <c r="F58" s="394">
        <f t="shared" si="16"/>
        <v>0</v>
      </c>
      <c r="G58" s="663"/>
      <c r="H58" s="398"/>
      <c r="I58" s="224">
        <f>'2a - Bodenproduktion'!J55</f>
        <v>0</v>
      </c>
      <c r="J58" s="393">
        <f t="shared" si="17"/>
        <v>0</v>
      </c>
      <c r="K58" s="225"/>
      <c r="L58" s="663"/>
      <c r="M58" s="204">
        <f t="shared" si="18"/>
        <v>0</v>
      </c>
      <c r="N58" s="237">
        <f t="shared" si="19"/>
        <v>0</v>
      </c>
      <c r="O58" s="238">
        <f t="shared" si="20"/>
        <v>0</v>
      </c>
      <c r="P58" s="206">
        <f t="shared" si="21"/>
        <v>0</v>
      </c>
      <c r="Q58" s="4"/>
    </row>
    <row r="59" spans="1:17" s="3" customFormat="1" ht="18.75" customHeight="1" x14ac:dyDescent="0.25">
      <c r="A59" s="259">
        <v>46</v>
      </c>
      <c r="B59" s="415">
        <f>'2a - Bodenproduktion'!B56</f>
        <v>0</v>
      </c>
      <c r="C59" s="679"/>
      <c r="D59" s="398"/>
      <c r="E59" s="401">
        <f>'2a - Bodenproduktion'!F56</f>
        <v>0</v>
      </c>
      <c r="F59" s="394">
        <f t="shared" si="16"/>
        <v>0</v>
      </c>
      <c r="G59" s="663"/>
      <c r="H59" s="398"/>
      <c r="I59" s="224">
        <f>'2a - Bodenproduktion'!J56</f>
        <v>0</v>
      </c>
      <c r="J59" s="393">
        <f t="shared" si="17"/>
        <v>0</v>
      </c>
      <c r="K59" s="225"/>
      <c r="L59" s="663"/>
      <c r="M59" s="204">
        <f t="shared" si="18"/>
        <v>0</v>
      </c>
      <c r="N59" s="237">
        <f t="shared" si="19"/>
        <v>0</v>
      </c>
      <c r="O59" s="238">
        <f t="shared" si="20"/>
        <v>0</v>
      </c>
      <c r="P59" s="206">
        <f t="shared" si="21"/>
        <v>0</v>
      </c>
      <c r="Q59" s="4"/>
    </row>
    <row r="60" spans="1:17" s="3" customFormat="1" ht="18.75" customHeight="1" x14ac:dyDescent="0.25">
      <c r="A60" s="259">
        <v>47</v>
      </c>
      <c r="B60" s="415">
        <f>'2a - Bodenproduktion'!B57</f>
        <v>0</v>
      </c>
      <c r="C60" s="679"/>
      <c r="D60" s="398"/>
      <c r="E60" s="401">
        <f>'2a - Bodenproduktion'!F57</f>
        <v>0</v>
      </c>
      <c r="F60" s="394">
        <f t="shared" si="16"/>
        <v>0</v>
      </c>
      <c r="G60" s="663"/>
      <c r="H60" s="398"/>
      <c r="I60" s="224">
        <f>'2a - Bodenproduktion'!J57</f>
        <v>0</v>
      </c>
      <c r="J60" s="393">
        <f t="shared" si="17"/>
        <v>0</v>
      </c>
      <c r="K60" s="225"/>
      <c r="L60" s="663"/>
      <c r="M60" s="204">
        <f t="shared" si="18"/>
        <v>0</v>
      </c>
      <c r="N60" s="237">
        <f t="shared" si="19"/>
        <v>0</v>
      </c>
      <c r="O60" s="238">
        <f t="shared" si="20"/>
        <v>0</v>
      </c>
      <c r="P60" s="206">
        <f t="shared" si="21"/>
        <v>0</v>
      </c>
      <c r="Q60" s="4"/>
    </row>
    <row r="61" spans="1:17" s="3" customFormat="1" ht="18.75" customHeight="1" x14ac:dyDescent="0.25">
      <c r="A61" s="259">
        <v>48</v>
      </c>
      <c r="B61" s="415">
        <f>'2a - Bodenproduktion'!B58</f>
        <v>0</v>
      </c>
      <c r="C61" s="679"/>
      <c r="D61" s="398"/>
      <c r="E61" s="401">
        <f>'2a - Bodenproduktion'!F58</f>
        <v>0</v>
      </c>
      <c r="F61" s="394">
        <f t="shared" si="16"/>
        <v>0</v>
      </c>
      <c r="G61" s="663"/>
      <c r="H61" s="398"/>
      <c r="I61" s="224">
        <f>'2a - Bodenproduktion'!J58</f>
        <v>0</v>
      </c>
      <c r="J61" s="393">
        <f t="shared" si="17"/>
        <v>0</v>
      </c>
      <c r="K61" s="225"/>
      <c r="L61" s="663"/>
      <c r="M61" s="204">
        <f t="shared" si="18"/>
        <v>0</v>
      </c>
      <c r="N61" s="237">
        <f t="shared" si="19"/>
        <v>0</v>
      </c>
      <c r="O61" s="238">
        <f t="shared" si="20"/>
        <v>0</v>
      </c>
      <c r="P61" s="206">
        <f t="shared" si="21"/>
        <v>0</v>
      </c>
      <c r="Q61" s="4"/>
    </row>
    <row r="62" spans="1:17" s="3" customFormat="1" ht="18.75" customHeight="1" x14ac:dyDescent="0.25">
      <c r="A62" s="259">
        <v>49</v>
      </c>
      <c r="B62" s="415">
        <f>'2a - Bodenproduktion'!B59</f>
        <v>0</v>
      </c>
      <c r="C62" s="679"/>
      <c r="D62" s="398"/>
      <c r="E62" s="401">
        <f>'2a - Bodenproduktion'!F59</f>
        <v>0</v>
      </c>
      <c r="F62" s="394">
        <f t="shared" si="16"/>
        <v>0</v>
      </c>
      <c r="G62" s="663"/>
      <c r="H62" s="398"/>
      <c r="I62" s="224">
        <f>'2a - Bodenproduktion'!J59</f>
        <v>0</v>
      </c>
      <c r="J62" s="393">
        <f t="shared" si="17"/>
        <v>0</v>
      </c>
      <c r="K62" s="225"/>
      <c r="L62" s="663"/>
      <c r="M62" s="204">
        <f t="shared" si="18"/>
        <v>0</v>
      </c>
      <c r="N62" s="237">
        <f t="shared" si="19"/>
        <v>0</v>
      </c>
      <c r="O62" s="238">
        <f t="shared" si="20"/>
        <v>0</v>
      </c>
      <c r="P62" s="206">
        <f t="shared" si="21"/>
        <v>0</v>
      </c>
      <c r="Q62" s="4"/>
    </row>
    <row r="63" spans="1:17" s="3" customFormat="1" ht="18.75" customHeight="1" x14ac:dyDescent="0.25">
      <c r="A63" s="259">
        <v>50</v>
      </c>
      <c r="B63" s="415">
        <f>'2a - Bodenproduktion'!B60</f>
        <v>0</v>
      </c>
      <c r="C63" s="679"/>
      <c r="D63" s="398"/>
      <c r="E63" s="401">
        <f>'2a - Bodenproduktion'!F60</f>
        <v>0</v>
      </c>
      <c r="F63" s="394">
        <f t="shared" si="16"/>
        <v>0</v>
      </c>
      <c r="G63" s="663"/>
      <c r="H63" s="398"/>
      <c r="I63" s="224">
        <f>'2a - Bodenproduktion'!J60</f>
        <v>0</v>
      </c>
      <c r="J63" s="393">
        <f t="shared" si="17"/>
        <v>0</v>
      </c>
      <c r="K63" s="225"/>
      <c r="L63" s="663"/>
      <c r="M63" s="204">
        <f t="shared" si="18"/>
        <v>0</v>
      </c>
      <c r="N63" s="237">
        <f t="shared" si="19"/>
        <v>0</v>
      </c>
      <c r="O63" s="238">
        <f t="shared" si="20"/>
        <v>0</v>
      </c>
      <c r="P63" s="206">
        <f t="shared" si="21"/>
        <v>0</v>
      </c>
      <c r="Q63" s="4"/>
    </row>
    <row r="64" spans="1:17" s="3" customFormat="1" ht="18.75" customHeight="1" x14ac:dyDescent="0.25">
      <c r="A64" s="259">
        <v>51</v>
      </c>
      <c r="B64" s="415">
        <f>'2a - Bodenproduktion'!B61</f>
        <v>0</v>
      </c>
      <c r="C64" s="679"/>
      <c r="D64" s="398"/>
      <c r="E64" s="401">
        <f>'2a - Bodenproduktion'!F61</f>
        <v>0</v>
      </c>
      <c r="F64" s="394">
        <f t="shared" si="16"/>
        <v>0</v>
      </c>
      <c r="G64" s="663"/>
      <c r="H64" s="398"/>
      <c r="I64" s="224">
        <f>'2a - Bodenproduktion'!J61</f>
        <v>0</v>
      </c>
      <c r="J64" s="393">
        <f t="shared" si="17"/>
        <v>0</v>
      </c>
      <c r="K64" s="225"/>
      <c r="L64" s="663"/>
      <c r="M64" s="204">
        <f t="shared" si="18"/>
        <v>0</v>
      </c>
      <c r="N64" s="237">
        <f t="shared" si="19"/>
        <v>0</v>
      </c>
      <c r="O64" s="238">
        <f t="shared" si="20"/>
        <v>0</v>
      </c>
      <c r="P64" s="206">
        <f t="shared" si="21"/>
        <v>0</v>
      </c>
      <c r="Q64" s="4"/>
    </row>
    <row r="65" spans="1:17" ht="18.75" customHeight="1" x14ac:dyDescent="0.25">
      <c r="A65" s="259">
        <v>52</v>
      </c>
      <c r="B65" s="415">
        <f>'2a - Bodenproduktion'!B62</f>
        <v>0</v>
      </c>
      <c r="C65" s="679"/>
      <c r="D65" s="398"/>
      <c r="E65" s="401">
        <f>'2a - Bodenproduktion'!F62</f>
        <v>0</v>
      </c>
      <c r="F65" s="394">
        <f t="shared" si="16"/>
        <v>0</v>
      </c>
      <c r="G65" s="663"/>
      <c r="H65" s="398"/>
      <c r="I65" s="224">
        <f>'2a - Bodenproduktion'!J62</f>
        <v>0</v>
      </c>
      <c r="J65" s="393">
        <f t="shared" si="17"/>
        <v>0</v>
      </c>
      <c r="K65" s="225"/>
      <c r="L65" s="663"/>
      <c r="M65" s="204">
        <f t="shared" si="18"/>
        <v>0</v>
      </c>
      <c r="N65" s="237">
        <f t="shared" si="19"/>
        <v>0</v>
      </c>
      <c r="O65" s="238">
        <f t="shared" si="20"/>
        <v>0</v>
      </c>
      <c r="P65" s="206">
        <f t="shared" si="21"/>
        <v>0</v>
      </c>
    </row>
    <row r="66" spans="1:17" ht="18.75" customHeight="1" x14ac:dyDescent="0.25">
      <c r="A66" s="259">
        <v>53</v>
      </c>
      <c r="B66" s="415">
        <f>'2a - Bodenproduktion'!B63</f>
        <v>0</v>
      </c>
      <c r="C66" s="679"/>
      <c r="D66" s="398"/>
      <c r="E66" s="401">
        <f>'2a - Bodenproduktion'!F63</f>
        <v>0</v>
      </c>
      <c r="F66" s="394">
        <f t="shared" si="16"/>
        <v>0</v>
      </c>
      <c r="G66" s="663"/>
      <c r="H66" s="398"/>
      <c r="I66" s="224">
        <f>'2a - Bodenproduktion'!J63</f>
        <v>0</v>
      </c>
      <c r="J66" s="393">
        <f t="shared" si="17"/>
        <v>0</v>
      </c>
      <c r="K66" s="225"/>
      <c r="L66" s="663"/>
      <c r="M66" s="204">
        <f t="shared" si="18"/>
        <v>0</v>
      </c>
      <c r="N66" s="237">
        <f t="shared" si="19"/>
        <v>0</v>
      </c>
      <c r="O66" s="238">
        <f t="shared" si="20"/>
        <v>0</v>
      </c>
      <c r="P66" s="206">
        <f t="shared" si="21"/>
        <v>0</v>
      </c>
    </row>
    <row r="67" spans="1:17" ht="18.75" customHeight="1" x14ac:dyDescent="0.25">
      <c r="A67" s="259">
        <v>54</v>
      </c>
      <c r="B67" s="415">
        <f>'2a - Bodenproduktion'!B64</f>
        <v>0</v>
      </c>
      <c r="C67" s="679"/>
      <c r="D67" s="398"/>
      <c r="E67" s="401">
        <f>'2a - Bodenproduktion'!F64</f>
        <v>0</v>
      </c>
      <c r="F67" s="394">
        <f t="shared" si="16"/>
        <v>0</v>
      </c>
      <c r="G67" s="663"/>
      <c r="H67" s="398"/>
      <c r="I67" s="224">
        <f>'2a - Bodenproduktion'!J64</f>
        <v>0</v>
      </c>
      <c r="J67" s="393">
        <f t="shared" si="17"/>
        <v>0</v>
      </c>
      <c r="K67" s="225"/>
      <c r="L67" s="663"/>
      <c r="M67" s="204">
        <f t="shared" si="18"/>
        <v>0</v>
      </c>
      <c r="N67" s="237">
        <f t="shared" si="19"/>
        <v>0</v>
      </c>
      <c r="O67" s="238">
        <f t="shared" si="20"/>
        <v>0</v>
      </c>
      <c r="P67" s="206">
        <f t="shared" si="21"/>
        <v>0</v>
      </c>
    </row>
    <row r="68" spans="1:17" ht="18.75" customHeight="1" thickBot="1" x14ac:dyDescent="0.3">
      <c r="A68" s="259">
        <v>55</v>
      </c>
      <c r="B68" s="415">
        <f>'2a - Bodenproduktion'!B65</f>
        <v>0</v>
      </c>
      <c r="C68" s="680"/>
      <c r="D68" s="234"/>
      <c r="E68" s="401">
        <f>'2a - Bodenproduktion'!F65</f>
        <v>0</v>
      </c>
      <c r="F68" s="394">
        <f t="shared" si="16"/>
        <v>0</v>
      </c>
      <c r="G68" s="663"/>
      <c r="H68" s="398"/>
      <c r="I68" s="224">
        <f>'2a - Bodenproduktion'!J65</f>
        <v>0</v>
      </c>
      <c r="J68" s="393">
        <f t="shared" si="17"/>
        <v>0</v>
      </c>
      <c r="K68" s="225"/>
      <c r="L68" s="663"/>
      <c r="M68" s="204">
        <f t="shared" si="18"/>
        <v>0</v>
      </c>
      <c r="N68" s="237">
        <f t="shared" si="19"/>
        <v>0</v>
      </c>
      <c r="O68" s="238">
        <f t="shared" si="20"/>
        <v>0</v>
      </c>
      <c r="P68" s="206">
        <f t="shared" si="21"/>
        <v>0</v>
      </c>
    </row>
    <row r="69" spans="1:17" s="148" customFormat="1" ht="20.25" customHeight="1" thickTop="1" thickBot="1" x14ac:dyDescent="0.3">
      <c r="A69" s="437" t="s">
        <v>221</v>
      </c>
      <c r="B69" s="220" t="s">
        <v>145</v>
      </c>
      <c r="C69" s="169">
        <f>SUM(C54:C68)</f>
        <v>0</v>
      </c>
      <c r="D69" s="227"/>
      <c r="E69" s="397"/>
      <c r="F69" s="184"/>
      <c r="G69" s="185"/>
      <c r="H69" s="227"/>
      <c r="I69" s="228"/>
      <c r="J69" s="392"/>
      <c r="K69" s="228"/>
      <c r="L69" s="185"/>
      <c r="M69" s="186"/>
      <c r="N69" s="495">
        <f>SUM(N54:N68)</f>
        <v>0</v>
      </c>
      <c r="O69" s="500">
        <f>SUM(O54:O68)</f>
        <v>0</v>
      </c>
      <c r="P69" s="501">
        <f>IFERROR(SUMPRODUCT(C54:C68,P54:P68)/C69,0)</f>
        <v>0</v>
      </c>
    </row>
    <row r="70" spans="1:17" s="145" customFormat="1" ht="20.25" customHeight="1" thickTop="1" thickBot="1" x14ac:dyDescent="0.3">
      <c r="A70" s="207"/>
      <c r="B70" s="194" t="s">
        <v>161</v>
      </c>
      <c r="C70" s="221" t="s">
        <v>155</v>
      </c>
      <c r="D70" s="709" t="s">
        <v>213</v>
      </c>
      <c r="E70" s="710"/>
      <c r="F70" s="710"/>
      <c r="G70" s="711"/>
      <c r="H70" s="706" t="s">
        <v>261</v>
      </c>
      <c r="I70" s="707"/>
      <c r="J70" s="707"/>
      <c r="K70" s="707"/>
      <c r="L70" s="708"/>
      <c r="M70" s="192"/>
      <c r="N70" s="712" t="s">
        <v>260</v>
      </c>
      <c r="O70" s="713"/>
      <c r="P70" s="208" t="s">
        <v>8</v>
      </c>
      <c r="Q70" s="147"/>
    </row>
    <row r="71" spans="1:17" s="3" customFormat="1" ht="19.5" customHeight="1" thickTop="1" x14ac:dyDescent="0.25">
      <c r="A71" s="258">
        <v>56</v>
      </c>
      <c r="B71" s="222">
        <f>'2a - Bodenproduktion'!B68</f>
        <v>0</v>
      </c>
      <c r="C71" s="390"/>
      <c r="D71" s="402"/>
      <c r="E71" s="401">
        <f>'2a - Bodenproduktion'!F68</f>
        <v>0</v>
      </c>
      <c r="F71" s="394">
        <f t="shared" ref="F71:F94" si="22">IF(E71=0,D71,E71)</f>
        <v>0</v>
      </c>
      <c r="G71" s="663"/>
      <c r="H71" s="230"/>
      <c r="I71" s="231">
        <f>'2a - Bodenproduktion'!J68</f>
        <v>0</v>
      </c>
      <c r="J71" s="393">
        <f t="shared" ref="J71:J94" si="23">IF(I71=0,H71,I71)</f>
        <v>0</v>
      </c>
      <c r="K71" s="232"/>
      <c r="L71" s="663"/>
      <c r="M71" s="190">
        <f t="shared" ref="M71:M94" si="24">IF(L71=0,K71,L71)</f>
        <v>0</v>
      </c>
      <c r="N71" s="237">
        <f>$C71*F71*J71</f>
        <v>0</v>
      </c>
      <c r="O71" s="238">
        <f>$C71*G71*M71</f>
        <v>0</v>
      </c>
      <c r="P71" s="209">
        <f t="shared" ref="P71:P94" si="25">IF(F71&gt;0,IF(G71&gt;0,(G71-F71)/F71,0),0)</f>
        <v>0</v>
      </c>
      <c r="Q71" s="4"/>
    </row>
    <row r="72" spans="1:17" s="3" customFormat="1" ht="19.5" customHeight="1" x14ac:dyDescent="0.25">
      <c r="A72" s="258">
        <v>57</v>
      </c>
      <c r="B72" s="416">
        <f>'2a - Bodenproduktion'!B69</f>
        <v>0</v>
      </c>
      <c r="C72" s="679"/>
      <c r="D72" s="398"/>
      <c r="E72" s="395">
        <f>'2a - Bodenproduktion'!F69</f>
        <v>0</v>
      </c>
      <c r="F72" s="394">
        <f t="shared" si="22"/>
        <v>0</v>
      </c>
      <c r="G72" s="663"/>
      <c r="H72" s="398"/>
      <c r="I72" s="224">
        <f>'2a - Bodenproduktion'!J69</f>
        <v>0</v>
      </c>
      <c r="J72" s="393">
        <f t="shared" si="23"/>
        <v>0</v>
      </c>
      <c r="K72" s="232"/>
      <c r="L72" s="663"/>
      <c r="M72" s="204">
        <f t="shared" si="24"/>
        <v>0</v>
      </c>
      <c r="N72" s="237">
        <f t="shared" ref="N72:N94" si="26">$C72*F72*J72</f>
        <v>0</v>
      </c>
      <c r="O72" s="238">
        <f t="shared" ref="O72:O94" si="27">$C72*G72*M72</f>
        <v>0</v>
      </c>
      <c r="P72" s="206">
        <f t="shared" si="25"/>
        <v>0</v>
      </c>
      <c r="Q72" s="4"/>
    </row>
    <row r="73" spans="1:17" s="3" customFormat="1" ht="19.5" customHeight="1" x14ac:dyDescent="0.25">
      <c r="A73" s="258">
        <v>58</v>
      </c>
      <c r="B73" s="416">
        <f>'2a - Bodenproduktion'!B70</f>
        <v>0</v>
      </c>
      <c r="C73" s="679"/>
      <c r="D73" s="398"/>
      <c r="E73" s="395">
        <f>'2a - Bodenproduktion'!F70</f>
        <v>0</v>
      </c>
      <c r="F73" s="394">
        <f t="shared" si="22"/>
        <v>0</v>
      </c>
      <c r="G73" s="663"/>
      <c r="H73" s="398"/>
      <c r="I73" s="224">
        <f>'2a - Bodenproduktion'!J70</f>
        <v>0</v>
      </c>
      <c r="J73" s="393">
        <f t="shared" si="23"/>
        <v>0</v>
      </c>
      <c r="K73" s="232"/>
      <c r="L73" s="663"/>
      <c r="M73" s="204">
        <f t="shared" si="24"/>
        <v>0</v>
      </c>
      <c r="N73" s="237">
        <f t="shared" si="26"/>
        <v>0</v>
      </c>
      <c r="O73" s="238">
        <f t="shared" si="27"/>
        <v>0</v>
      </c>
      <c r="P73" s="206">
        <f t="shared" si="25"/>
        <v>0</v>
      </c>
      <c r="Q73" s="4"/>
    </row>
    <row r="74" spans="1:17" s="3" customFormat="1" ht="19.5" customHeight="1" x14ac:dyDescent="0.25">
      <c r="A74" s="258">
        <v>59</v>
      </c>
      <c r="B74" s="416">
        <f>'2a - Bodenproduktion'!B71</f>
        <v>0</v>
      </c>
      <c r="C74" s="679"/>
      <c r="D74" s="398"/>
      <c r="E74" s="395">
        <f>'2a - Bodenproduktion'!F71</f>
        <v>0</v>
      </c>
      <c r="F74" s="394">
        <f t="shared" si="22"/>
        <v>0</v>
      </c>
      <c r="G74" s="663"/>
      <c r="H74" s="398"/>
      <c r="I74" s="224">
        <f>'2a - Bodenproduktion'!J71</f>
        <v>0</v>
      </c>
      <c r="J74" s="393">
        <f t="shared" si="23"/>
        <v>0</v>
      </c>
      <c r="K74" s="232"/>
      <c r="L74" s="663"/>
      <c r="M74" s="204">
        <f>IF(L72=0,K74,L72)</f>
        <v>0</v>
      </c>
      <c r="N74" s="237">
        <f t="shared" si="26"/>
        <v>0</v>
      </c>
      <c r="O74" s="238">
        <f t="shared" si="27"/>
        <v>0</v>
      </c>
      <c r="P74" s="206">
        <f t="shared" si="25"/>
        <v>0</v>
      </c>
      <c r="Q74" s="4"/>
    </row>
    <row r="75" spans="1:17" s="3" customFormat="1" ht="19.5" customHeight="1" x14ac:dyDescent="0.25">
      <c r="A75" s="258">
        <v>60</v>
      </c>
      <c r="B75" s="416">
        <f>'2a - Bodenproduktion'!B72</f>
        <v>0</v>
      </c>
      <c r="C75" s="679"/>
      <c r="D75" s="398"/>
      <c r="E75" s="395">
        <f>'2a - Bodenproduktion'!F72</f>
        <v>0</v>
      </c>
      <c r="F75" s="394">
        <f t="shared" si="22"/>
        <v>0</v>
      </c>
      <c r="G75" s="663"/>
      <c r="H75" s="398"/>
      <c r="I75" s="224">
        <f>'2a - Bodenproduktion'!J72</f>
        <v>0</v>
      </c>
      <c r="J75" s="393">
        <f t="shared" si="23"/>
        <v>0</v>
      </c>
      <c r="K75" s="232"/>
      <c r="L75" s="663"/>
      <c r="M75" s="204">
        <f t="shared" si="24"/>
        <v>0</v>
      </c>
      <c r="N75" s="237">
        <f t="shared" si="26"/>
        <v>0</v>
      </c>
      <c r="O75" s="238">
        <f t="shared" si="27"/>
        <v>0</v>
      </c>
      <c r="P75" s="206">
        <f t="shared" si="25"/>
        <v>0</v>
      </c>
      <c r="Q75" s="4"/>
    </row>
    <row r="76" spans="1:17" s="3" customFormat="1" ht="19.5" customHeight="1" x14ac:dyDescent="0.25">
      <c r="A76" s="258">
        <v>61</v>
      </c>
      <c r="B76" s="416">
        <f>'2a - Bodenproduktion'!B73</f>
        <v>0</v>
      </c>
      <c r="C76" s="679"/>
      <c r="D76" s="398"/>
      <c r="E76" s="395">
        <f>'2a - Bodenproduktion'!F73</f>
        <v>0</v>
      </c>
      <c r="F76" s="394">
        <f t="shared" si="22"/>
        <v>0</v>
      </c>
      <c r="G76" s="663"/>
      <c r="H76" s="398"/>
      <c r="I76" s="224">
        <f>'2a - Bodenproduktion'!J73</f>
        <v>0</v>
      </c>
      <c r="J76" s="393">
        <f t="shared" si="23"/>
        <v>0</v>
      </c>
      <c r="K76" s="232"/>
      <c r="L76" s="663"/>
      <c r="M76" s="204">
        <f t="shared" si="24"/>
        <v>0</v>
      </c>
      <c r="N76" s="237">
        <f t="shared" si="26"/>
        <v>0</v>
      </c>
      <c r="O76" s="238">
        <f t="shared" si="27"/>
        <v>0</v>
      </c>
      <c r="P76" s="206">
        <f t="shared" si="25"/>
        <v>0</v>
      </c>
      <c r="Q76" s="4"/>
    </row>
    <row r="77" spans="1:17" s="3" customFormat="1" ht="19.5" customHeight="1" x14ac:dyDescent="0.25">
      <c r="A77" s="258">
        <v>62</v>
      </c>
      <c r="B77" s="416">
        <f>'2a - Bodenproduktion'!B74</f>
        <v>0</v>
      </c>
      <c r="C77" s="679"/>
      <c r="D77" s="398"/>
      <c r="E77" s="395">
        <f>'2a - Bodenproduktion'!F74</f>
        <v>0</v>
      </c>
      <c r="F77" s="394">
        <f t="shared" si="22"/>
        <v>0</v>
      </c>
      <c r="G77" s="663"/>
      <c r="H77" s="398"/>
      <c r="I77" s="224">
        <f>'2a - Bodenproduktion'!J74</f>
        <v>0</v>
      </c>
      <c r="J77" s="393">
        <f t="shared" si="23"/>
        <v>0</v>
      </c>
      <c r="K77" s="232"/>
      <c r="L77" s="663"/>
      <c r="M77" s="204">
        <f t="shared" ref="M77:M86" si="28">IF(L77=0,K77,L77)</f>
        <v>0</v>
      </c>
      <c r="N77" s="237">
        <f t="shared" si="26"/>
        <v>0</v>
      </c>
      <c r="O77" s="238">
        <f t="shared" si="27"/>
        <v>0</v>
      </c>
      <c r="P77" s="206">
        <f t="shared" si="25"/>
        <v>0</v>
      </c>
      <c r="Q77" s="4"/>
    </row>
    <row r="78" spans="1:17" s="3" customFormat="1" ht="19.5" customHeight="1" x14ac:dyDescent="0.25">
      <c r="A78" s="258">
        <v>63</v>
      </c>
      <c r="B78" s="416">
        <f>'2a - Bodenproduktion'!B75</f>
        <v>0</v>
      </c>
      <c r="C78" s="679"/>
      <c r="D78" s="398"/>
      <c r="E78" s="395">
        <f>'2a - Bodenproduktion'!F75</f>
        <v>0</v>
      </c>
      <c r="F78" s="394">
        <f t="shared" si="22"/>
        <v>0</v>
      </c>
      <c r="G78" s="663"/>
      <c r="H78" s="398"/>
      <c r="I78" s="224">
        <f>'2a - Bodenproduktion'!J75</f>
        <v>0</v>
      </c>
      <c r="J78" s="393">
        <f t="shared" si="23"/>
        <v>0</v>
      </c>
      <c r="K78" s="232"/>
      <c r="L78" s="663"/>
      <c r="M78" s="204">
        <f t="shared" si="28"/>
        <v>0</v>
      </c>
      <c r="N78" s="237">
        <f t="shared" si="26"/>
        <v>0</v>
      </c>
      <c r="O78" s="238">
        <f t="shared" si="27"/>
        <v>0</v>
      </c>
      <c r="P78" s="206">
        <f t="shared" si="25"/>
        <v>0</v>
      </c>
      <c r="Q78" s="4"/>
    </row>
    <row r="79" spans="1:17" s="3" customFormat="1" ht="19.5" customHeight="1" x14ac:dyDescent="0.25">
      <c r="A79" s="258">
        <v>64</v>
      </c>
      <c r="B79" s="416">
        <f>'2a - Bodenproduktion'!B76</f>
        <v>0</v>
      </c>
      <c r="C79" s="679"/>
      <c r="D79" s="398"/>
      <c r="E79" s="395">
        <f>'2a - Bodenproduktion'!F76</f>
        <v>0</v>
      </c>
      <c r="F79" s="394">
        <f t="shared" si="22"/>
        <v>0</v>
      </c>
      <c r="G79" s="663"/>
      <c r="H79" s="398"/>
      <c r="I79" s="224">
        <f>'2a - Bodenproduktion'!J76</f>
        <v>0</v>
      </c>
      <c r="J79" s="393">
        <f t="shared" si="23"/>
        <v>0</v>
      </c>
      <c r="K79" s="232"/>
      <c r="L79" s="663"/>
      <c r="M79" s="204">
        <f t="shared" si="28"/>
        <v>0</v>
      </c>
      <c r="N79" s="237">
        <f t="shared" si="26"/>
        <v>0</v>
      </c>
      <c r="O79" s="238">
        <f t="shared" si="27"/>
        <v>0</v>
      </c>
      <c r="P79" s="206">
        <f t="shared" si="25"/>
        <v>0</v>
      </c>
      <c r="Q79" s="4"/>
    </row>
    <row r="80" spans="1:17" s="3" customFormat="1" ht="19.5" customHeight="1" x14ac:dyDescent="0.25">
      <c r="A80" s="258">
        <v>65</v>
      </c>
      <c r="B80" s="416">
        <f>'2a - Bodenproduktion'!B77</f>
        <v>0</v>
      </c>
      <c r="C80" s="679"/>
      <c r="D80" s="398"/>
      <c r="E80" s="395">
        <f>'2a - Bodenproduktion'!F77</f>
        <v>0</v>
      </c>
      <c r="F80" s="394">
        <f t="shared" si="22"/>
        <v>0</v>
      </c>
      <c r="G80" s="663"/>
      <c r="H80" s="398"/>
      <c r="I80" s="224">
        <f>'2a - Bodenproduktion'!J77</f>
        <v>0</v>
      </c>
      <c r="J80" s="393">
        <f t="shared" si="23"/>
        <v>0</v>
      </c>
      <c r="K80" s="232"/>
      <c r="L80" s="663"/>
      <c r="M80" s="204">
        <f t="shared" si="28"/>
        <v>0</v>
      </c>
      <c r="N80" s="237">
        <f t="shared" si="26"/>
        <v>0</v>
      </c>
      <c r="O80" s="238">
        <f t="shared" si="27"/>
        <v>0</v>
      </c>
      <c r="P80" s="206">
        <f t="shared" si="25"/>
        <v>0</v>
      </c>
      <c r="Q80" s="4"/>
    </row>
    <row r="81" spans="1:17" s="3" customFormat="1" ht="19.5" customHeight="1" x14ac:dyDescent="0.25">
      <c r="A81" s="258">
        <v>66</v>
      </c>
      <c r="B81" s="416">
        <f>'2a - Bodenproduktion'!B78</f>
        <v>0</v>
      </c>
      <c r="C81" s="679"/>
      <c r="D81" s="398"/>
      <c r="E81" s="395">
        <f>'2a - Bodenproduktion'!F78</f>
        <v>0</v>
      </c>
      <c r="F81" s="394">
        <f t="shared" si="22"/>
        <v>0</v>
      </c>
      <c r="G81" s="663"/>
      <c r="H81" s="233"/>
      <c r="I81" s="224">
        <f>'2a - Bodenproduktion'!J78</f>
        <v>0</v>
      </c>
      <c r="J81" s="393">
        <f t="shared" si="23"/>
        <v>0</v>
      </c>
      <c r="K81" s="232"/>
      <c r="L81" s="663"/>
      <c r="M81" s="204">
        <f t="shared" si="28"/>
        <v>0</v>
      </c>
      <c r="N81" s="237">
        <f t="shared" si="26"/>
        <v>0</v>
      </c>
      <c r="O81" s="238">
        <f t="shared" si="27"/>
        <v>0</v>
      </c>
      <c r="P81" s="206">
        <f t="shared" si="25"/>
        <v>0</v>
      </c>
      <c r="Q81" s="4"/>
    </row>
    <row r="82" spans="1:17" s="3" customFormat="1" ht="19.5" customHeight="1" x14ac:dyDescent="0.25">
      <c r="A82" s="258">
        <v>67</v>
      </c>
      <c r="B82" s="416">
        <f>'2a - Bodenproduktion'!B79</f>
        <v>0</v>
      </c>
      <c r="C82" s="679"/>
      <c r="D82" s="398"/>
      <c r="E82" s="395">
        <f>'2a - Bodenproduktion'!F79</f>
        <v>0</v>
      </c>
      <c r="F82" s="394">
        <f t="shared" si="22"/>
        <v>0</v>
      </c>
      <c r="G82" s="663"/>
      <c r="H82" s="233"/>
      <c r="I82" s="224">
        <f>'2a - Bodenproduktion'!J79</f>
        <v>0</v>
      </c>
      <c r="J82" s="393">
        <f t="shared" si="23"/>
        <v>0</v>
      </c>
      <c r="K82" s="232"/>
      <c r="L82" s="663"/>
      <c r="M82" s="204">
        <f t="shared" si="28"/>
        <v>0</v>
      </c>
      <c r="N82" s="237">
        <f t="shared" si="26"/>
        <v>0</v>
      </c>
      <c r="O82" s="238">
        <f t="shared" si="27"/>
        <v>0</v>
      </c>
      <c r="P82" s="206">
        <f t="shared" si="25"/>
        <v>0</v>
      </c>
      <c r="Q82" s="4"/>
    </row>
    <row r="83" spans="1:17" s="3" customFormat="1" ht="19.5" customHeight="1" x14ac:dyDescent="0.25">
      <c r="A83" s="258">
        <v>68</v>
      </c>
      <c r="B83" s="416">
        <f>'2a - Bodenproduktion'!B80</f>
        <v>0</v>
      </c>
      <c r="C83" s="679"/>
      <c r="D83" s="398"/>
      <c r="E83" s="395">
        <f>'2a - Bodenproduktion'!F80</f>
        <v>0</v>
      </c>
      <c r="F83" s="394">
        <f t="shared" si="22"/>
        <v>0</v>
      </c>
      <c r="G83" s="663"/>
      <c r="H83" s="398"/>
      <c r="I83" s="224">
        <f>'2a - Bodenproduktion'!J80</f>
        <v>0</v>
      </c>
      <c r="J83" s="393">
        <f t="shared" si="23"/>
        <v>0</v>
      </c>
      <c r="K83" s="232"/>
      <c r="L83" s="663"/>
      <c r="M83" s="204">
        <f t="shared" si="28"/>
        <v>0</v>
      </c>
      <c r="N83" s="237">
        <f t="shared" si="26"/>
        <v>0</v>
      </c>
      <c r="O83" s="238">
        <f t="shared" si="27"/>
        <v>0</v>
      </c>
      <c r="P83" s="206">
        <f t="shared" si="25"/>
        <v>0</v>
      </c>
      <c r="Q83" s="4"/>
    </row>
    <row r="84" spans="1:17" s="3" customFormat="1" ht="19.5" customHeight="1" x14ac:dyDescent="0.25">
      <c r="A84" s="258">
        <v>69</v>
      </c>
      <c r="B84" s="416">
        <f>'2a - Bodenproduktion'!B81</f>
        <v>0</v>
      </c>
      <c r="C84" s="679"/>
      <c r="D84" s="398"/>
      <c r="E84" s="395">
        <f>'2a - Bodenproduktion'!F81</f>
        <v>0</v>
      </c>
      <c r="F84" s="394">
        <f t="shared" si="22"/>
        <v>0</v>
      </c>
      <c r="G84" s="663"/>
      <c r="H84" s="398"/>
      <c r="I84" s="224">
        <f>'2a - Bodenproduktion'!J81</f>
        <v>0</v>
      </c>
      <c r="J84" s="393">
        <f t="shared" si="23"/>
        <v>0</v>
      </c>
      <c r="K84" s="232"/>
      <c r="L84" s="663"/>
      <c r="M84" s="204">
        <f t="shared" si="28"/>
        <v>0</v>
      </c>
      <c r="N84" s="237">
        <f t="shared" si="26"/>
        <v>0</v>
      </c>
      <c r="O84" s="238">
        <f t="shared" si="27"/>
        <v>0</v>
      </c>
      <c r="P84" s="206">
        <f t="shared" si="25"/>
        <v>0</v>
      </c>
      <c r="Q84" s="4"/>
    </row>
    <row r="85" spans="1:17" s="3" customFormat="1" ht="19.5" customHeight="1" x14ac:dyDescent="0.25">
      <c r="A85" s="258">
        <v>70</v>
      </c>
      <c r="B85" s="416">
        <f>'2a - Bodenproduktion'!B82</f>
        <v>0</v>
      </c>
      <c r="C85" s="679"/>
      <c r="D85" s="398"/>
      <c r="E85" s="395">
        <f>'2a - Bodenproduktion'!F82</f>
        <v>0</v>
      </c>
      <c r="F85" s="394">
        <f t="shared" si="22"/>
        <v>0</v>
      </c>
      <c r="G85" s="663"/>
      <c r="H85" s="398"/>
      <c r="I85" s="224">
        <f>'2a - Bodenproduktion'!J82</f>
        <v>0</v>
      </c>
      <c r="J85" s="393">
        <f t="shared" si="23"/>
        <v>0</v>
      </c>
      <c r="K85" s="232"/>
      <c r="L85" s="663"/>
      <c r="M85" s="204">
        <f t="shared" si="28"/>
        <v>0</v>
      </c>
      <c r="N85" s="237">
        <f t="shared" si="26"/>
        <v>0</v>
      </c>
      <c r="O85" s="238">
        <f t="shared" si="27"/>
        <v>0</v>
      </c>
      <c r="P85" s="206">
        <f t="shared" si="25"/>
        <v>0</v>
      </c>
      <c r="Q85" s="4"/>
    </row>
    <row r="86" spans="1:17" s="3" customFormat="1" ht="19.5" customHeight="1" x14ac:dyDescent="0.25">
      <c r="A86" s="258">
        <v>71</v>
      </c>
      <c r="B86" s="416">
        <f>'2a - Bodenproduktion'!B83</f>
        <v>0</v>
      </c>
      <c r="C86" s="679"/>
      <c r="D86" s="398"/>
      <c r="E86" s="395">
        <f>'2a - Bodenproduktion'!F83</f>
        <v>0</v>
      </c>
      <c r="F86" s="394">
        <f t="shared" si="22"/>
        <v>0</v>
      </c>
      <c r="G86" s="663"/>
      <c r="H86" s="398"/>
      <c r="I86" s="224">
        <f>'2a - Bodenproduktion'!J83</f>
        <v>0</v>
      </c>
      <c r="J86" s="393">
        <f t="shared" si="23"/>
        <v>0</v>
      </c>
      <c r="K86" s="232"/>
      <c r="L86" s="663"/>
      <c r="M86" s="204">
        <f t="shared" si="28"/>
        <v>0</v>
      </c>
      <c r="N86" s="237">
        <f t="shared" si="26"/>
        <v>0</v>
      </c>
      <c r="O86" s="238">
        <f t="shared" si="27"/>
        <v>0</v>
      </c>
      <c r="P86" s="206">
        <f t="shared" si="25"/>
        <v>0</v>
      </c>
      <c r="Q86" s="4"/>
    </row>
    <row r="87" spans="1:17" s="3" customFormat="1" ht="19.5" customHeight="1" x14ac:dyDescent="0.25">
      <c r="A87" s="258">
        <v>72</v>
      </c>
      <c r="B87" s="416">
        <f>'2a - Bodenproduktion'!B84</f>
        <v>0</v>
      </c>
      <c r="C87" s="679"/>
      <c r="D87" s="398"/>
      <c r="E87" s="395">
        <f>'2a - Bodenproduktion'!F84</f>
        <v>0</v>
      </c>
      <c r="F87" s="394">
        <f t="shared" si="22"/>
        <v>0</v>
      </c>
      <c r="G87" s="663"/>
      <c r="H87" s="398"/>
      <c r="I87" s="224">
        <f>'2a - Bodenproduktion'!J84</f>
        <v>0</v>
      </c>
      <c r="J87" s="393">
        <f t="shared" si="23"/>
        <v>0</v>
      </c>
      <c r="K87" s="232"/>
      <c r="L87" s="663"/>
      <c r="M87" s="204">
        <f t="shared" si="24"/>
        <v>0</v>
      </c>
      <c r="N87" s="237">
        <f t="shared" si="26"/>
        <v>0</v>
      </c>
      <c r="O87" s="238">
        <f t="shared" si="27"/>
        <v>0</v>
      </c>
      <c r="P87" s="206">
        <f t="shared" si="25"/>
        <v>0</v>
      </c>
      <c r="Q87" s="4"/>
    </row>
    <row r="88" spans="1:17" s="3" customFormat="1" ht="19.5" customHeight="1" x14ac:dyDescent="0.25">
      <c r="A88" s="258">
        <v>73</v>
      </c>
      <c r="B88" s="416">
        <f>'2a - Bodenproduktion'!B85</f>
        <v>0</v>
      </c>
      <c r="C88" s="679"/>
      <c r="D88" s="398"/>
      <c r="E88" s="395">
        <f>'2a - Bodenproduktion'!F85</f>
        <v>0</v>
      </c>
      <c r="F88" s="394">
        <f t="shared" si="22"/>
        <v>0</v>
      </c>
      <c r="G88" s="663"/>
      <c r="H88" s="398"/>
      <c r="I88" s="224">
        <f>'2a - Bodenproduktion'!J85</f>
        <v>0</v>
      </c>
      <c r="J88" s="393">
        <f t="shared" si="23"/>
        <v>0</v>
      </c>
      <c r="K88" s="232"/>
      <c r="L88" s="663"/>
      <c r="M88" s="204">
        <f t="shared" si="24"/>
        <v>0</v>
      </c>
      <c r="N88" s="237">
        <f t="shared" si="26"/>
        <v>0</v>
      </c>
      <c r="O88" s="238">
        <f t="shared" si="27"/>
        <v>0</v>
      </c>
      <c r="P88" s="206">
        <f t="shared" si="25"/>
        <v>0</v>
      </c>
      <c r="Q88" s="4"/>
    </row>
    <row r="89" spans="1:17" s="3" customFormat="1" ht="19.5" customHeight="1" x14ac:dyDescent="0.25">
      <c r="A89" s="258">
        <v>74</v>
      </c>
      <c r="B89" s="416">
        <f>'2a - Bodenproduktion'!B86</f>
        <v>0</v>
      </c>
      <c r="C89" s="679"/>
      <c r="D89" s="398"/>
      <c r="E89" s="395">
        <f>'2a - Bodenproduktion'!F86</f>
        <v>0</v>
      </c>
      <c r="F89" s="394">
        <f t="shared" si="22"/>
        <v>0</v>
      </c>
      <c r="G89" s="663"/>
      <c r="H89" s="398"/>
      <c r="I89" s="224">
        <f>'2a - Bodenproduktion'!J86</f>
        <v>0</v>
      </c>
      <c r="J89" s="393">
        <f t="shared" si="23"/>
        <v>0</v>
      </c>
      <c r="K89" s="232"/>
      <c r="L89" s="663"/>
      <c r="M89" s="204">
        <f t="shared" si="24"/>
        <v>0</v>
      </c>
      <c r="N89" s="237">
        <f t="shared" si="26"/>
        <v>0</v>
      </c>
      <c r="O89" s="238">
        <f t="shared" si="27"/>
        <v>0</v>
      </c>
      <c r="P89" s="206">
        <f t="shared" si="25"/>
        <v>0</v>
      </c>
      <c r="Q89" s="4"/>
    </row>
    <row r="90" spans="1:17" s="3" customFormat="1" ht="19.5" customHeight="1" x14ac:dyDescent="0.25">
      <c r="A90" s="258">
        <v>75</v>
      </c>
      <c r="B90" s="416">
        <f>'2a - Bodenproduktion'!B87</f>
        <v>0</v>
      </c>
      <c r="C90" s="679"/>
      <c r="D90" s="398"/>
      <c r="E90" s="395">
        <f>'2a - Bodenproduktion'!F87</f>
        <v>0</v>
      </c>
      <c r="F90" s="394">
        <f t="shared" si="22"/>
        <v>0</v>
      </c>
      <c r="G90" s="663"/>
      <c r="H90" s="398"/>
      <c r="I90" s="224">
        <f>'2a - Bodenproduktion'!J87</f>
        <v>0</v>
      </c>
      <c r="J90" s="393">
        <f t="shared" si="23"/>
        <v>0</v>
      </c>
      <c r="K90" s="232"/>
      <c r="L90" s="663"/>
      <c r="M90" s="204">
        <f t="shared" si="24"/>
        <v>0</v>
      </c>
      <c r="N90" s="237">
        <f t="shared" si="26"/>
        <v>0</v>
      </c>
      <c r="O90" s="238">
        <f t="shared" si="27"/>
        <v>0</v>
      </c>
      <c r="P90" s="206">
        <f t="shared" si="25"/>
        <v>0</v>
      </c>
      <c r="Q90" s="4"/>
    </row>
    <row r="91" spans="1:17" s="3" customFormat="1" ht="19.5" customHeight="1" x14ac:dyDescent="0.25">
      <c r="A91" s="258">
        <v>76</v>
      </c>
      <c r="B91" s="416">
        <f>'2a - Bodenproduktion'!B88</f>
        <v>0</v>
      </c>
      <c r="C91" s="679"/>
      <c r="D91" s="398"/>
      <c r="E91" s="395">
        <f>'2a - Bodenproduktion'!F88</f>
        <v>0</v>
      </c>
      <c r="F91" s="394">
        <f t="shared" si="22"/>
        <v>0</v>
      </c>
      <c r="G91" s="663"/>
      <c r="H91" s="233"/>
      <c r="I91" s="224">
        <f>'2a - Bodenproduktion'!J88</f>
        <v>0</v>
      </c>
      <c r="J91" s="393">
        <f t="shared" si="23"/>
        <v>0</v>
      </c>
      <c r="K91" s="232"/>
      <c r="L91" s="663"/>
      <c r="M91" s="204">
        <f t="shared" si="24"/>
        <v>0</v>
      </c>
      <c r="N91" s="237">
        <f t="shared" si="26"/>
        <v>0</v>
      </c>
      <c r="O91" s="238">
        <f t="shared" si="27"/>
        <v>0</v>
      </c>
      <c r="P91" s="206">
        <f t="shared" si="25"/>
        <v>0</v>
      </c>
      <c r="Q91" s="4"/>
    </row>
    <row r="92" spans="1:17" s="3" customFormat="1" ht="19.5" customHeight="1" x14ac:dyDescent="0.25">
      <c r="A92" s="258">
        <v>77</v>
      </c>
      <c r="B92" s="416">
        <f>'2a - Bodenproduktion'!B89</f>
        <v>0</v>
      </c>
      <c r="C92" s="679"/>
      <c r="D92" s="398"/>
      <c r="E92" s="395">
        <f>'2a - Bodenproduktion'!F89</f>
        <v>0</v>
      </c>
      <c r="F92" s="394">
        <f t="shared" si="22"/>
        <v>0</v>
      </c>
      <c r="G92" s="663"/>
      <c r="H92" s="398"/>
      <c r="I92" s="224">
        <f>'2a - Bodenproduktion'!J89</f>
        <v>0</v>
      </c>
      <c r="J92" s="393">
        <f t="shared" si="23"/>
        <v>0</v>
      </c>
      <c r="K92" s="232"/>
      <c r="L92" s="663"/>
      <c r="M92" s="204">
        <f t="shared" si="24"/>
        <v>0</v>
      </c>
      <c r="N92" s="237">
        <f t="shared" si="26"/>
        <v>0</v>
      </c>
      <c r="O92" s="238">
        <f t="shared" si="27"/>
        <v>0</v>
      </c>
      <c r="P92" s="206">
        <f t="shared" si="25"/>
        <v>0</v>
      </c>
      <c r="Q92" s="4"/>
    </row>
    <row r="93" spans="1:17" s="3" customFormat="1" ht="19.5" customHeight="1" x14ac:dyDescent="0.25">
      <c r="A93" s="258">
        <v>78</v>
      </c>
      <c r="B93" s="416">
        <f>'2a - Bodenproduktion'!B90</f>
        <v>0</v>
      </c>
      <c r="C93" s="679"/>
      <c r="D93" s="398"/>
      <c r="E93" s="395">
        <f>'2a - Bodenproduktion'!F90</f>
        <v>0</v>
      </c>
      <c r="F93" s="394">
        <f t="shared" si="22"/>
        <v>0</v>
      </c>
      <c r="G93" s="663"/>
      <c r="H93" s="398"/>
      <c r="I93" s="224">
        <f>'2a - Bodenproduktion'!J90</f>
        <v>0</v>
      </c>
      <c r="J93" s="393">
        <f t="shared" si="23"/>
        <v>0</v>
      </c>
      <c r="K93" s="232"/>
      <c r="L93" s="663"/>
      <c r="M93" s="204">
        <f t="shared" si="24"/>
        <v>0</v>
      </c>
      <c r="N93" s="237">
        <f t="shared" si="26"/>
        <v>0</v>
      </c>
      <c r="O93" s="238">
        <f t="shared" si="27"/>
        <v>0</v>
      </c>
      <c r="P93" s="206">
        <f t="shared" si="25"/>
        <v>0</v>
      </c>
      <c r="Q93" s="4"/>
    </row>
    <row r="94" spans="1:17" s="3" customFormat="1" ht="19.5" customHeight="1" thickBot="1" x14ac:dyDescent="0.3">
      <c r="A94" s="258">
        <v>79</v>
      </c>
      <c r="B94" s="223">
        <f>'2a - Bodenproduktion'!B91</f>
        <v>0</v>
      </c>
      <c r="C94" s="680"/>
      <c r="D94" s="234"/>
      <c r="E94" s="396">
        <f>'2a - Bodenproduktion'!F91</f>
        <v>0</v>
      </c>
      <c r="F94" s="394">
        <f t="shared" si="22"/>
        <v>0</v>
      </c>
      <c r="G94" s="663"/>
      <c r="H94" s="234"/>
      <c r="I94" s="224">
        <f>'2a - Bodenproduktion'!J91</f>
        <v>0</v>
      </c>
      <c r="J94" s="393">
        <f t="shared" si="23"/>
        <v>0</v>
      </c>
      <c r="K94" s="235"/>
      <c r="L94" s="663"/>
      <c r="M94" s="204">
        <f t="shared" si="24"/>
        <v>0</v>
      </c>
      <c r="N94" s="237">
        <f t="shared" si="26"/>
        <v>0</v>
      </c>
      <c r="O94" s="238">
        <f t="shared" si="27"/>
        <v>0</v>
      </c>
      <c r="P94" s="210">
        <f t="shared" si="25"/>
        <v>0</v>
      </c>
      <c r="Q94" s="4"/>
    </row>
    <row r="95" spans="1:17" s="477" customFormat="1" ht="20.25" customHeight="1" thickTop="1" thickBot="1" x14ac:dyDescent="0.3">
      <c r="A95" s="469" t="s">
        <v>222</v>
      </c>
      <c r="B95" s="470" t="s">
        <v>146</v>
      </c>
      <c r="C95" s="571">
        <f>SUM(C71:C94)</f>
        <v>0</v>
      </c>
      <c r="D95" s="471"/>
      <c r="E95" s="472"/>
      <c r="F95" s="473"/>
      <c r="G95" s="616"/>
      <c r="H95" s="471"/>
      <c r="I95" s="472"/>
      <c r="J95" s="474"/>
      <c r="K95" s="475"/>
      <c r="L95" s="615"/>
      <c r="M95" s="476"/>
      <c r="N95" s="495">
        <f>SUM(N71:N94)</f>
        <v>0</v>
      </c>
      <c r="O95" s="497">
        <f>SUM(O71:O94)</f>
        <v>0</v>
      </c>
      <c r="P95" s="498">
        <f>IFERROR(SUMPRODUCT(C71:C94,P71:P94)/C95,0)</f>
        <v>0</v>
      </c>
    </row>
    <row r="96" spans="1:17" s="487" customFormat="1" ht="32.25" customHeight="1" thickTop="1" thickBot="1" x14ac:dyDescent="0.3">
      <c r="A96" s="469" t="s">
        <v>223</v>
      </c>
      <c r="B96" s="478" t="s">
        <v>28</v>
      </c>
      <c r="C96" s="573">
        <f>+C35+C52+C69+C95/10000</f>
        <v>0</v>
      </c>
      <c r="D96" s="471"/>
      <c r="E96" s="479"/>
      <c r="F96" s="480"/>
      <c r="G96" s="481"/>
      <c r="H96" s="471"/>
      <c r="I96" s="472"/>
      <c r="J96" s="482"/>
      <c r="K96" s="483"/>
      <c r="L96" s="484"/>
      <c r="M96" s="485"/>
      <c r="N96" s="492">
        <f>+N35+N52+N69+N95</f>
        <v>0</v>
      </c>
      <c r="O96" s="493">
        <f>+O35+O52+O69+O95</f>
        <v>0</v>
      </c>
      <c r="P96" s="494">
        <f>IFERROR((C35*P35+C52*P52+C69*P69+0.0001*C95*P95)/BP_haLF,0)</f>
        <v>0</v>
      </c>
      <c r="Q96" s="486"/>
    </row>
    <row r="97" spans="1:17" s="487" customFormat="1" ht="14.4" thickTop="1" x14ac:dyDescent="0.25">
      <c r="A97" s="488"/>
      <c r="B97" s="489"/>
      <c r="C97" s="486"/>
      <c r="D97" s="486"/>
      <c r="E97" s="486"/>
      <c r="F97" s="490"/>
      <c r="G97" s="486"/>
      <c r="H97" s="486"/>
      <c r="I97" s="486"/>
      <c r="J97" s="490"/>
      <c r="K97" s="486"/>
      <c r="L97" s="486"/>
      <c r="M97" s="486"/>
      <c r="N97" s="496"/>
      <c r="O97" s="496"/>
      <c r="P97" s="499"/>
    </row>
    <row r="98" spans="1:17" s="487" customFormat="1" ht="18.75" customHeight="1" x14ac:dyDescent="0.25">
      <c r="A98" s="488"/>
      <c r="B98" s="699" t="s">
        <v>140</v>
      </c>
      <c r="C98" s="700"/>
      <c r="D98" s="700"/>
      <c r="E98" s="700"/>
      <c r="F98" s="700"/>
      <c r="G98" s="700"/>
      <c r="H98" s="486"/>
      <c r="I98" s="486"/>
      <c r="J98" s="490"/>
      <c r="K98" s="486"/>
      <c r="L98" s="486"/>
      <c r="M98" s="486"/>
      <c r="N98" s="496"/>
      <c r="O98" s="496"/>
      <c r="P98" s="499"/>
    </row>
    <row r="99" spans="1:17" s="487" customFormat="1" x14ac:dyDescent="0.25">
      <c r="A99" s="488"/>
      <c r="B99" s="491"/>
      <c r="C99" s="486"/>
      <c r="D99" s="486"/>
      <c r="E99" s="486"/>
      <c r="F99" s="490"/>
      <c r="G99" s="486"/>
      <c r="H99" s="486"/>
      <c r="I99" s="486"/>
      <c r="J99" s="490"/>
      <c r="K99" s="486"/>
      <c r="L99" s="486"/>
      <c r="M99" s="486"/>
      <c r="N99" s="496"/>
      <c r="O99" s="496"/>
      <c r="P99" s="499"/>
    </row>
    <row r="100" spans="1:17" x14ac:dyDescent="0.25">
      <c r="A100" s="90"/>
      <c r="I100" s="117"/>
      <c r="J100" s="4"/>
      <c r="M100" s="11"/>
      <c r="N100" s="11"/>
      <c r="O100" s="212"/>
      <c r="Q100"/>
    </row>
    <row r="101" spans="1:17" x14ac:dyDescent="0.25">
      <c r="A101" s="90"/>
      <c r="I101" s="117"/>
      <c r="J101" s="4"/>
      <c r="M101" s="11"/>
      <c r="N101" s="11"/>
      <c r="O101" s="212"/>
      <c r="Q101"/>
    </row>
    <row r="102" spans="1:17" x14ac:dyDescent="0.25">
      <c r="I102" s="117"/>
      <c r="J102" s="4"/>
      <c r="M102" s="11"/>
      <c r="N102" s="11"/>
      <c r="O102" s="212"/>
      <c r="Q102"/>
    </row>
    <row r="103" spans="1:17" x14ac:dyDescent="0.25">
      <c r="I103" s="117"/>
      <c r="J103" s="4"/>
      <c r="O103" s="193"/>
      <c r="Q103"/>
    </row>
    <row r="104" spans="1:17" x14ac:dyDescent="0.25">
      <c r="I104" s="117"/>
      <c r="J104" s="4"/>
      <c r="O104" s="193"/>
      <c r="Q104"/>
    </row>
    <row r="105" spans="1:17" x14ac:dyDescent="0.25">
      <c r="I105" s="117"/>
      <c r="J105" s="4"/>
      <c r="O105" s="193"/>
      <c r="Q105"/>
    </row>
    <row r="106" spans="1:17" x14ac:dyDescent="0.25">
      <c r="I106" s="117"/>
      <c r="J106" s="4"/>
      <c r="O106" s="193"/>
      <c r="Q106"/>
    </row>
    <row r="107" spans="1:17" x14ac:dyDescent="0.25">
      <c r="I107" s="117"/>
      <c r="J107" s="4"/>
      <c r="O107" s="193"/>
      <c r="Q107"/>
    </row>
    <row r="108" spans="1:17" x14ac:dyDescent="0.25">
      <c r="I108" s="117"/>
      <c r="J108" s="4"/>
      <c r="O108" s="193"/>
      <c r="Q108"/>
    </row>
    <row r="109" spans="1:17" x14ac:dyDescent="0.25">
      <c r="I109" s="117"/>
      <c r="J109" s="4"/>
      <c r="O109" s="193"/>
      <c r="Q109"/>
    </row>
    <row r="110" spans="1:17" x14ac:dyDescent="0.25">
      <c r="I110" s="117"/>
      <c r="J110" s="4"/>
      <c r="O110" s="193"/>
      <c r="Q110"/>
    </row>
    <row r="111" spans="1:17" x14ac:dyDescent="0.25">
      <c r="I111" s="117"/>
      <c r="J111" s="4"/>
      <c r="O111" s="193"/>
      <c r="Q111"/>
    </row>
    <row r="112" spans="1:17" x14ac:dyDescent="0.25">
      <c r="I112" s="117"/>
      <c r="J112" s="4"/>
      <c r="O112" s="193"/>
      <c r="Q112"/>
    </row>
    <row r="113" spans="9:17" x14ac:dyDescent="0.25">
      <c r="I113" s="117"/>
      <c r="J113" s="4"/>
      <c r="O113" s="193"/>
      <c r="Q113"/>
    </row>
  </sheetData>
  <sheetProtection password="EFCF" sheet="1" objects="1" scenarios="1"/>
  <dataConsolidate/>
  <mergeCells count="24">
    <mergeCell ref="H5:L5"/>
    <mergeCell ref="B1:C1"/>
    <mergeCell ref="B2:C2"/>
    <mergeCell ref="B5:B7"/>
    <mergeCell ref="D5:G5"/>
    <mergeCell ref="D1:L1"/>
    <mergeCell ref="D2:L2"/>
    <mergeCell ref="A4:P4"/>
    <mergeCell ref="P5:P6"/>
    <mergeCell ref="N5:O5"/>
    <mergeCell ref="N70:O70"/>
    <mergeCell ref="N36:O36"/>
    <mergeCell ref="D9:G9"/>
    <mergeCell ref="N9:O9"/>
    <mergeCell ref="H9:L9"/>
    <mergeCell ref="H36:L36"/>
    <mergeCell ref="D36:G36"/>
    <mergeCell ref="N53:O53"/>
    <mergeCell ref="B98:G98"/>
    <mergeCell ref="K6:L6"/>
    <mergeCell ref="D53:G53"/>
    <mergeCell ref="H53:L53"/>
    <mergeCell ref="H70:L70"/>
    <mergeCell ref="D70:G70"/>
  </mergeCells>
  <phoneticPr fontId="0" type="noConversion"/>
  <conditionalFormatting sqref="P96">
    <cfRule type="cellIs" dxfId="14" priority="1" operator="lessThan">
      <formula>-0.3</formula>
    </cfRule>
  </conditionalFormatting>
  <pageMargins left="0.70866141732283472" right="0.70866141732283472" top="0.74803149606299213" bottom="0.74803149606299213" header="0.31496062992125984" footer="0.31496062992125984"/>
  <pageSetup paperSize="9" scale="83" fitToHeight="4" orientation="landscape" r:id="rId1"/>
  <headerFooter scaleWithDoc="0" alignWithMargins="0">
    <oddHeader>&amp;C&amp;"Arial,Fett"&amp;12Anlage 2  -  Feststellung der Bodenproduktion</oddHeader>
    <oddFooter>&amp;L&amp;8TAB-13351/10.18&amp;C&amp;8Seite &amp;P von &amp;N&amp;R&amp;8Anlage zum Antrag</oddFooter>
  </headerFooter>
  <ignoredErrors>
    <ignoredError sqref="E25:E34 I25:I34 B25:B30 E37:E42 I37:I50 E44:E51 B54:B68 E54:E68 I54:I68 B71:B94 E71:E94 I71:I79 E10 I10:I18 I20:I23 B24 B32:B34 I83:I94 E12:E20 E22:E23" unlockedFormula="1"/>
    <ignoredError sqref="M74" formula="1"/>
  </ignoredErrors>
  <pictur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596"/>
  <sheetViews>
    <sheetView showZeros="0" zoomScaleNormal="100" workbookViewId="0">
      <selection activeCell="B9" sqref="B9"/>
    </sheetView>
  </sheetViews>
  <sheetFormatPr baseColWidth="10" defaultColWidth="11.44140625" defaultRowHeight="13.2" zeroHeight="1" x14ac:dyDescent="0.25"/>
  <cols>
    <col min="1" max="1" width="5.109375" style="4" customWidth="1"/>
    <col min="2" max="2" width="30.109375" style="4" customWidth="1"/>
    <col min="3" max="3" width="8.5546875" style="4" customWidth="1"/>
    <col min="4" max="4" width="13.109375" style="4" customWidth="1"/>
    <col min="5" max="5" width="28.6640625" style="4" customWidth="1"/>
    <col min="6" max="6" width="13.33203125" style="4" customWidth="1"/>
    <col min="7" max="7" width="11.44140625" style="4" customWidth="1"/>
    <col min="8" max="8" width="14.5546875" style="4" customWidth="1"/>
    <col min="9" max="9" width="13.88671875" style="4" customWidth="1"/>
    <col min="10" max="10" width="13.88671875" style="93" customWidth="1"/>
    <col min="11" max="16" width="11.44140625" style="4" customWidth="1"/>
    <col min="17" max="16384" width="11.44140625" style="4"/>
  </cols>
  <sheetData>
    <row r="1" spans="1:10" s="85" customFormat="1" ht="24.9" customHeight="1" x14ac:dyDescent="0.25">
      <c r="A1" s="766">
        <f>Name</f>
        <v>0</v>
      </c>
      <c r="B1" s="766"/>
      <c r="C1" s="766"/>
      <c r="D1" s="766"/>
      <c r="E1" s="807">
        <f>EUNr</f>
        <v>0</v>
      </c>
      <c r="F1" s="828"/>
      <c r="G1" s="828"/>
      <c r="H1" s="828"/>
      <c r="I1" s="828"/>
      <c r="J1" s="161"/>
    </row>
    <row r="2" spans="1:10" s="11" customFormat="1" x14ac:dyDescent="0.25">
      <c r="J2" s="213"/>
    </row>
    <row r="3" spans="1:10" s="11" customFormat="1" ht="37.5" customHeight="1" x14ac:dyDescent="0.25">
      <c r="A3" s="826" t="s">
        <v>189</v>
      </c>
      <c r="B3" s="827"/>
      <c r="C3" s="827"/>
      <c r="D3" s="827"/>
      <c r="E3" s="827"/>
      <c r="F3" s="827"/>
      <c r="G3" s="827"/>
      <c r="H3" s="827"/>
      <c r="I3" s="827"/>
      <c r="J3" s="213"/>
    </row>
    <row r="4" spans="1:10" s="41" customFormat="1" ht="78" customHeight="1" x14ac:dyDescent="0.25">
      <c r="A4" s="829" t="s">
        <v>284</v>
      </c>
      <c r="B4" s="830"/>
      <c r="C4" s="830"/>
      <c r="D4" s="830"/>
      <c r="E4" s="830"/>
      <c r="F4" s="830"/>
      <c r="G4" s="830"/>
      <c r="H4" s="830"/>
      <c r="I4" s="830"/>
      <c r="J4" s="830"/>
    </row>
    <row r="5" spans="1:10" s="11" customFormat="1" ht="13.8" thickBot="1" x14ac:dyDescent="0.3">
      <c r="J5" s="213"/>
    </row>
    <row r="6" spans="1:10" s="282" customFormat="1" ht="55.5" customHeight="1" thickTop="1" thickBot="1" x14ac:dyDescent="0.3">
      <c r="A6" s="283"/>
      <c r="B6" s="284"/>
      <c r="C6" s="280"/>
      <c r="D6" s="285"/>
      <c r="E6" s="823" t="s">
        <v>272</v>
      </c>
      <c r="F6" s="823"/>
      <c r="G6" s="823"/>
      <c r="H6" s="823"/>
      <c r="I6" s="824"/>
      <c r="J6" s="825"/>
    </row>
    <row r="7" spans="1:10" ht="104.25" customHeight="1" thickTop="1" x14ac:dyDescent="0.25">
      <c r="A7" s="271"/>
      <c r="B7" s="162" t="s">
        <v>201</v>
      </c>
      <c r="C7" s="536" t="s">
        <v>185</v>
      </c>
      <c r="D7" s="545" t="s">
        <v>204</v>
      </c>
      <c r="E7" s="281" t="s">
        <v>178</v>
      </c>
      <c r="F7" s="300" t="s">
        <v>186</v>
      </c>
      <c r="G7" s="300" t="s">
        <v>169</v>
      </c>
      <c r="H7" s="300" t="s">
        <v>170</v>
      </c>
      <c r="I7" s="301" t="s">
        <v>171</v>
      </c>
      <c r="J7" s="302" t="s">
        <v>187</v>
      </c>
    </row>
    <row r="8" spans="1:10" ht="18" customHeight="1" x14ac:dyDescent="0.25">
      <c r="A8" s="290"/>
      <c r="B8" s="541">
        <v>1</v>
      </c>
      <c r="C8" s="291">
        <v>2</v>
      </c>
      <c r="D8" s="546">
        <v>3</v>
      </c>
      <c r="E8" s="292" t="s">
        <v>203</v>
      </c>
      <c r="F8" s="303">
        <v>5</v>
      </c>
      <c r="G8" s="303">
        <v>6</v>
      </c>
      <c r="H8" s="303">
        <v>7</v>
      </c>
      <c r="I8" s="303">
        <v>8</v>
      </c>
      <c r="J8" s="304">
        <v>9</v>
      </c>
    </row>
    <row r="9" spans="1:10" ht="20.100000000000001" customHeight="1" x14ac:dyDescent="0.25">
      <c r="A9" s="287">
        <v>1</v>
      </c>
      <c r="B9" s="542"/>
      <c r="C9" s="254"/>
      <c r="D9" s="547"/>
      <c r="E9" s="606">
        <f t="shared" ref="E9:E18" si="0">SUM(F9:J9)</f>
        <v>0</v>
      </c>
      <c r="F9" s="288"/>
      <c r="G9" s="288"/>
      <c r="H9" s="288"/>
      <c r="I9" s="288"/>
      <c r="J9" s="289"/>
    </row>
    <row r="10" spans="1:10" ht="20.100000000000001" customHeight="1" x14ac:dyDescent="0.25">
      <c r="A10" s="256">
        <v>2</v>
      </c>
      <c r="B10" s="543"/>
      <c r="C10" s="549"/>
      <c r="D10" s="548"/>
      <c r="E10" s="607">
        <f t="shared" si="0"/>
        <v>0</v>
      </c>
      <c r="F10" s="288"/>
      <c r="G10" s="288"/>
      <c r="H10" s="288"/>
      <c r="I10" s="288"/>
      <c r="J10" s="289"/>
    </row>
    <row r="11" spans="1:10" ht="20.100000000000001" customHeight="1" x14ac:dyDescent="0.25">
      <c r="A11" s="256">
        <v>3</v>
      </c>
      <c r="B11" s="543"/>
      <c r="C11" s="537"/>
      <c r="D11" s="548"/>
      <c r="E11" s="607">
        <f t="shared" si="0"/>
        <v>0</v>
      </c>
      <c r="F11" s="288"/>
      <c r="G11" s="288"/>
      <c r="H11" s="288"/>
      <c r="I11" s="288"/>
      <c r="J11" s="289"/>
    </row>
    <row r="12" spans="1:10" ht="20.100000000000001" customHeight="1" x14ac:dyDescent="0.25">
      <c r="A12" s="256">
        <v>4</v>
      </c>
      <c r="B12" s="543"/>
      <c r="C12" s="537"/>
      <c r="D12" s="672"/>
      <c r="E12" s="607">
        <f t="shared" si="0"/>
        <v>0</v>
      </c>
      <c r="F12" s="288"/>
      <c r="G12" s="288"/>
      <c r="H12" s="288"/>
      <c r="I12" s="288"/>
      <c r="J12" s="289"/>
    </row>
    <row r="13" spans="1:10" ht="20.100000000000001" customHeight="1" x14ac:dyDescent="0.25">
      <c r="A13" s="256">
        <v>5</v>
      </c>
      <c r="B13" s="543"/>
      <c r="C13" s="669"/>
      <c r="D13" s="673"/>
      <c r="E13" s="607">
        <f t="shared" si="0"/>
        <v>0</v>
      </c>
      <c r="F13" s="288"/>
      <c r="G13" s="288"/>
      <c r="H13" s="288"/>
      <c r="I13" s="288"/>
      <c r="J13" s="289"/>
    </row>
    <row r="14" spans="1:10" ht="20.100000000000001" customHeight="1" x14ac:dyDescent="0.25">
      <c r="A14" s="256">
        <v>6</v>
      </c>
      <c r="B14" s="543"/>
      <c r="C14" s="670"/>
      <c r="D14" s="673"/>
      <c r="E14" s="607">
        <f t="shared" si="0"/>
        <v>0</v>
      </c>
      <c r="F14" s="288"/>
      <c r="G14" s="288"/>
      <c r="H14" s="288"/>
      <c r="I14" s="288"/>
      <c r="J14" s="289"/>
    </row>
    <row r="15" spans="1:10" ht="20.100000000000001" customHeight="1" x14ac:dyDescent="0.25">
      <c r="A15" s="256">
        <v>7</v>
      </c>
      <c r="B15" s="543"/>
      <c r="C15" s="671"/>
      <c r="D15" s="672"/>
      <c r="E15" s="607">
        <f t="shared" si="0"/>
        <v>0</v>
      </c>
      <c r="F15" s="288"/>
      <c r="G15" s="288"/>
      <c r="H15" s="288"/>
      <c r="I15" s="288"/>
      <c r="J15" s="289"/>
    </row>
    <row r="16" spans="1:10" ht="20.100000000000001" customHeight="1" x14ac:dyDescent="0.25">
      <c r="A16" s="256">
        <v>8</v>
      </c>
      <c r="B16" s="543"/>
      <c r="C16" s="671"/>
      <c r="D16" s="673"/>
      <c r="E16" s="607">
        <f t="shared" si="0"/>
        <v>0</v>
      </c>
      <c r="F16" s="288"/>
      <c r="G16" s="288"/>
      <c r="H16" s="288"/>
      <c r="I16" s="288"/>
      <c r="J16" s="289"/>
    </row>
    <row r="17" spans="1:10" ht="20.100000000000001" customHeight="1" x14ac:dyDescent="0.25">
      <c r="A17" s="256">
        <v>9</v>
      </c>
      <c r="B17" s="543"/>
      <c r="C17" s="669"/>
      <c r="D17" s="673"/>
      <c r="E17" s="607">
        <f t="shared" si="0"/>
        <v>0</v>
      </c>
      <c r="F17" s="288"/>
      <c r="G17" s="288"/>
      <c r="H17" s="288"/>
      <c r="I17" s="288"/>
      <c r="J17" s="289"/>
    </row>
    <row r="18" spans="1:10" s="11" customFormat="1" ht="20.100000000000001" customHeight="1" thickBot="1" x14ac:dyDescent="0.3">
      <c r="A18" s="246">
        <v>10</v>
      </c>
      <c r="B18" s="544"/>
      <c r="C18" s="670"/>
      <c r="D18" s="672"/>
      <c r="E18" s="608">
        <f t="shared" si="0"/>
        <v>0</v>
      </c>
      <c r="F18" s="288"/>
      <c r="G18" s="288"/>
      <c r="H18" s="288"/>
      <c r="I18" s="288"/>
      <c r="J18" s="289"/>
    </row>
    <row r="19" spans="1:10" s="257" customFormat="1" ht="20.100000000000001" customHeight="1" thickTop="1" thickBot="1" x14ac:dyDescent="0.3">
      <c r="A19" s="286">
        <v>11</v>
      </c>
      <c r="B19" s="217" t="s">
        <v>59</v>
      </c>
      <c r="C19" s="217"/>
      <c r="D19" s="314">
        <f>SUM(D9:D18)</f>
        <v>0</v>
      </c>
      <c r="E19" s="609">
        <f>SUM(E9:E18)</f>
        <v>0</v>
      </c>
      <c r="F19" s="321">
        <f t="shared" ref="F19:J19" si="1">SUM(F9:F18)</f>
        <v>0</v>
      </c>
      <c r="G19" s="166">
        <f t="shared" si="1"/>
        <v>0</v>
      </c>
      <c r="H19" s="166">
        <f t="shared" si="1"/>
        <v>0</v>
      </c>
      <c r="I19" s="166">
        <f t="shared" si="1"/>
        <v>0</v>
      </c>
      <c r="J19" s="690">
        <f t="shared" si="1"/>
        <v>0</v>
      </c>
    </row>
    <row r="20" spans="1:10" ht="13.8" thickTop="1" x14ac:dyDescent="0.25">
      <c r="A20" s="146"/>
      <c r="B20" s="146"/>
      <c r="C20" s="146"/>
      <c r="D20" s="146"/>
      <c r="E20" s="11"/>
      <c r="F20" s="146"/>
      <c r="G20" s="146"/>
      <c r="H20" s="146"/>
      <c r="I20" s="146"/>
      <c r="J20" s="211"/>
    </row>
    <row r="21" spans="1:10" x14ac:dyDescent="0.25"/>
    <row r="22" spans="1:10" x14ac:dyDescent="0.25"/>
    <row r="23" spans="1:10" x14ac:dyDescent="0.25"/>
    <row r="24" spans="1:10" x14ac:dyDescent="0.25"/>
    <row r="25" spans="1:10" x14ac:dyDescent="0.25"/>
    <row r="26" spans="1:10" x14ac:dyDescent="0.25"/>
    <row r="27" spans="1:10" x14ac:dyDescent="0.25"/>
    <row r="28" spans="1:10" x14ac:dyDescent="0.25"/>
    <row r="29" spans="1:10" x14ac:dyDescent="0.25"/>
    <row r="30" spans="1:10" x14ac:dyDescent="0.25"/>
    <row r="31" spans="1:10" x14ac:dyDescent="0.25"/>
    <row r="32" spans="1:1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sheetData>
  <sheetProtection password="EFCF" sheet="1" objects="1" scenarios="1"/>
  <dataConsolidate/>
  <mergeCells count="5">
    <mergeCell ref="A1:D1"/>
    <mergeCell ref="E6:J6"/>
    <mergeCell ref="A3:I3"/>
    <mergeCell ref="E1:I1"/>
    <mergeCell ref="A4:J4"/>
  </mergeCells>
  <dataValidations count="1">
    <dataValidation type="list" allowBlank="1" showInputMessage="1" showErrorMessage="1" sqref="C9:C18">
      <formula1>"ja,nein"</formula1>
    </dataValidation>
  </dataValidations>
  <pageMargins left="0.70866141732283472" right="0.70866141732283472" top="0.98425196850393704" bottom="0.78740157480314965" header="0.31496062992125984" footer="0.31496062992125984"/>
  <pageSetup paperSize="9" scale="75" orientation="landscape" r:id="rId1"/>
  <headerFooter scaleWithDoc="0">
    <oddFooter>&amp;L&amp;8TAB-13351/10.18&amp;C&amp;8&amp;P&amp;R&amp;8Anlage zum Antrag</oddFooter>
  </headerFooter>
  <ignoredErrors>
    <ignoredError sqref="D19 F19:J19" formulaRange="1"/>
  </ignoredErrors>
  <pictur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5"/>
  <sheetViews>
    <sheetView showZeros="0" zoomScaleNormal="100" workbookViewId="0">
      <pane ySplit="7" topLeftCell="A8" activePane="bottomLeft" state="frozen"/>
      <selection activeCell="L34" sqref="L10:L34"/>
      <selection pane="bottomLeft" activeCell="B8" sqref="B8"/>
    </sheetView>
  </sheetViews>
  <sheetFormatPr baseColWidth="10" defaultColWidth="11.44140625" defaultRowHeight="13.2" zeroHeight="1" x14ac:dyDescent="0.25"/>
  <cols>
    <col min="1" max="1" width="4.44140625" style="617" customWidth="1"/>
    <col min="2" max="2" width="33.33203125" style="617" customWidth="1"/>
    <col min="3" max="3" width="14.33203125" style="617" customWidth="1"/>
    <col min="4" max="4" width="8.6640625" style="617" customWidth="1"/>
    <col min="5" max="5" width="9.88671875" style="617" customWidth="1"/>
    <col min="6" max="6" width="22.6640625" style="617" customWidth="1"/>
    <col min="7" max="7" width="13.109375" style="617" customWidth="1"/>
    <col min="8" max="8" width="15.33203125" style="653" customWidth="1"/>
    <col min="9" max="16" width="11.44140625" style="617" customWidth="1"/>
    <col min="17" max="16384" width="11.44140625" style="617"/>
  </cols>
  <sheetData>
    <row r="1" spans="1:9" ht="29.25" customHeight="1" x14ac:dyDescent="0.25">
      <c r="B1" s="831" t="s">
        <v>199</v>
      </c>
      <c r="C1" s="832"/>
      <c r="D1" s="832"/>
      <c r="E1" s="832"/>
      <c r="F1" s="832"/>
      <c r="G1" s="832"/>
      <c r="H1" s="618"/>
      <c r="I1" s="619"/>
    </row>
    <row r="2" spans="1:9" s="620" customFormat="1" ht="76.5" customHeight="1" x14ac:dyDescent="0.25">
      <c r="B2" s="833" t="s">
        <v>296</v>
      </c>
      <c r="C2" s="834"/>
      <c r="D2" s="834"/>
      <c r="E2" s="834"/>
      <c r="F2" s="834"/>
      <c r="G2" s="834"/>
      <c r="H2" s="834"/>
      <c r="I2" s="621"/>
    </row>
    <row r="3" spans="1:9" s="620" customFormat="1" ht="39" customHeight="1" x14ac:dyDescent="0.25">
      <c r="A3" s="621"/>
      <c r="B3" s="833" t="s">
        <v>248</v>
      </c>
      <c r="C3" s="834"/>
      <c r="D3" s="834"/>
      <c r="E3" s="834"/>
      <c r="F3" s="834"/>
      <c r="G3" s="834"/>
      <c r="H3" s="834"/>
    </row>
    <row r="4" spans="1:9" s="621" customFormat="1" ht="31.5" customHeight="1" thickBot="1" x14ac:dyDescent="0.3">
      <c r="B4" s="833" t="s">
        <v>249</v>
      </c>
      <c r="C4" s="835"/>
      <c r="D4" s="835"/>
      <c r="E4" s="835"/>
      <c r="F4" s="835"/>
      <c r="G4" s="835"/>
      <c r="H4" s="835"/>
    </row>
    <row r="5" spans="1:9" s="619" customFormat="1" ht="109.5" customHeight="1" thickTop="1" x14ac:dyDescent="0.25">
      <c r="A5" s="622"/>
      <c r="B5" s="623" t="s">
        <v>247</v>
      </c>
      <c r="C5" s="624" t="s">
        <v>293</v>
      </c>
      <c r="D5" s="625" t="s">
        <v>185</v>
      </c>
      <c r="E5" s="626" t="s">
        <v>295</v>
      </c>
      <c r="F5" s="624" t="s">
        <v>294</v>
      </c>
      <c r="G5" s="625" t="s">
        <v>206</v>
      </c>
      <c r="H5" s="627" t="s">
        <v>256</v>
      </c>
    </row>
    <row r="6" spans="1:9" s="619" customFormat="1" ht="19.5" customHeight="1" thickBot="1" x14ac:dyDescent="0.3">
      <c r="A6" s="628"/>
      <c r="B6" s="629">
        <v>1</v>
      </c>
      <c r="C6" s="629">
        <v>2</v>
      </c>
      <c r="D6" s="629">
        <v>3</v>
      </c>
      <c r="E6" s="629">
        <v>4</v>
      </c>
      <c r="F6" s="629">
        <v>5</v>
      </c>
      <c r="G6" s="629">
        <v>6</v>
      </c>
      <c r="H6" s="630">
        <v>7</v>
      </c>
    </row>
    <row r="7" spans="1:9" s="638" customFormat="1" ht="20.100000000000001" customHeight="1" thickTop="1" thickBot="1" x14ac:dyDescent="0.3">
      <c r="A7" s="631" t="s">
        <v>105</v>
      </c>
      <c r="B7" s="632" t="s">
        <v>205</v>
      </c>
      <c r="C7" s="633">
        <f>SUM(C8:C77)</f>
        <v>0</v>
      </c>
      <c r="D7" s="634"/>
      <c r="E7" s="635"/>
      <c r="F7" s="636"/>
      <c r="G7" s="637"/>
      <c r="H7" s="655">
        <f>SUM(H8:H77)</f>
        <v>0</v>
      </c>
    </row>
    <row r="8" spans="1:9" ht="20.100000000000001" customHeight="1" thickTop="1" x14ac:dyDescent="0.25">
      <c r="A8" s="639">
        <v>1</v>
      </c>
      <c r="B8" s="640"/>
      <c r="C8" s="672"/>
      <c r="D8" s="669"/>
      <c r="E8" s="669"/>
      <c r="F8" s="641"/>
      <c r="G8" s="642">
        <f>IF(F8&gt;0,IF(D8="ja",120000,90000),0)</f>
        <v>0</v>
      </c>
      <c r="H8" s="654">
        <f>IF(E8="Ja",0,IF(F8&gt;G8,C8,(IF(F8=0,C8,0))))</f>
        <v>0</v>
      </c>
    </row>
    <row r="9" spans="1:9" ht="20.100000000000001" customHeight="1" x14ac:dyDescent="0.25">
      <c r="A9" s="643">
        <v>2</v>
      </c>
      <c r="B9" s="644"/>
      <c r="C9" s="673"/>
      <c r="D9" s="670"/>
      <c r="E9" s="670"/>
      <c r="F9" s="674"/>
      <c r="G9" s="645">
        <f t="shared" ref="G9:G71" si="0">IF(F9&gt;0,IF(D9="ja",120000,90000),0)</f>
        <v>0</v>
      </c>
      <c r="H9" s="654">
        <f t="shared" ref="H9:H72" si="1">IF(E9="Ja",0,IF(F9&gt;G9,C9,(IF(F9=0,C9,0))))</f>
        <v>0</v>
      </c>
    </row>
    <row r="10" spans="1:9" ht="20.100000000000001" customHeight="1" x14ac:dyDescent="0.25">
      <c r="A10" s="643">
        <v>3</v>
      </c>
      <c r="B10" s="644"/>
      <c r="C10" s="673"/>
      <c r="D10" s="671"/>
      <c r="E10" s="671"/>
      <c r="F10" s="674"/>
      <c r="G10" s="645">
        <f t="shared" si="0"/>
        <v>0</v>
      </c>
      <c r="H10" s="654">
        <f t="shared" si="1"/>
        <v>0</v>
      </c>
    </row>
    <row r="11" spans="1:9" ht="20.100000000000001" customHeight="1" x14ac:dyDescent="0.25">
      <c r="A11" s="643">
        <v>4</v>
      </c>
      <c r="B11" s="644"/>
      <c r="C11" s="672"/>
      <c r="D11" s="671"/>
      <c r="E11" s="671"/>
      <c r="F11" s="674"/>
      <c r="G11" s="645">
        <f t="shared" si="0"/>
        <v>0</v>
      </c>
      <c r="H11" s="654">
        <f t="shared" si="1"/>
        <v>0</v>
      </c>
    </row>
    <row r="12" spans="1:9" ht="20.100000000000001" customHeight="1" x14ac:dyDescent="0.25">
      <c r="A12" s="643">
        <v>5</v>
      </c>
      <c r="B12" s="644"/>
      <c r="C12" s="673"/>
      <c r="D12" s="669"/>
      <c r="E12" s="669"/>
      <c r="F12" s="674"/>
      <c r="G12" s="645">
        <f t="shared" si="0"/>
        <v>0</v>
      </c>
      <c r="H12" s="654">
        <f t="shared" si="1"/>
        <v>0</v>
      </c>
    </row>
    <row r="13" spans="1:9" ht="20.100000000000001" customHeight="1" x14ac:dyDescent="0.25">
      <c r="A13" s="643">
        <v>6</v>
      </c>
      <c r="B13" s="644"/>
      <c r="C13" s="673"/>
      <c r="D13" s="670"/>
      <c r="E13" s="670"/>
      <c r="F13" s="674"/>
      <c r="G13" s="645">
        <f t="shared" si="0"/>
        <v>0</v>
      </c>
      <c r="H13" s="654">
        <f t="shared" si="1"/>
        <v>0</v>
      </c>
    </row>
    <row r="14" spans="1:9" ht="20.100000000000001" customHeight="1" x14ac:dyDescent="0.25">
      <c r="A14" s="643">
        <v>7</v>
      </c>
      <c r="B14" s="644"/>
      <c r="C14" s="672"/>
      <c r="D14" s="671"/>
      <c r="E14" s="671"/>
      <c r="F14" s="674"/>
      <c r="G14" s="645">
        <f t="shared" si="0"/>
        <v>0</v>
      </c>
      <c r="H14" s="654">
        <f t="shared" si="1"/>
        <v>0</v>
      </c>
    </row>
    <row r="15" spans="1:9" ht="20.100000000000001" customHeight="1" x14ac:dyDescent="0.25">
      <c r="A15" s="643">
        <v>8</v>
      </c>
      <c r="B15" s="644"/>
      <c r="C15" s="673"/>
      <c r="D15" s="671"/>
      <c r="E15" s="671"/>
      <c r="F15" s="674"/>
      <c r="G15" s="645">
        <f t="shared" si="0"/>
        <v>0</v>
      </c>
      <c r="H15" s="654">
        <f t="shared" si="1"/>
        <v>0</v>
      </c>
    </row>
    <row r="16" spans="1:9" ht="20.100000000000001" customHeight="1" x14ac:dyDescent="0.25">
      <c r="A16" s="643">
        <v>9</v>
      </c>
      <c r="B16" s="644"/>
      <c r="C16" s="673"/>
      <c r="D16" s="669"/>
      <c r="E16" s="669"/>
      <c r="F16" s="674"/>
      <c r="G16" s="645">
        <f t="shared" si="0"/>
        <v>0</v>
      </c>
      <c r="H16" s="654">
        <f t="shared" si="1"/>
        <v>0</v>
      </c>
    </row>
    <row r="17" spans="1:8" ht="20.100000000000001" customHeight="1" x14ac:dyDescent="0.25">
      <c r="A17" s="643">
        <v>10</v>
      </c>
      <c r="B17" s="644"/>
      <c r="C17" s="672"/>
      <c r="D17" s="670"/>
      <c r="E17" s="670"/>
      <c r="F17" s="674"/>
      <c r="G17" s="645">
        <f t="shared" si="0"/>
        <v>0</v>
      </c>
      <c r="H17" s="654">
        <f t="shared" si="1"/>
        <v>0</v>
      </c>
    </row>
    <row r="18" spans="1:8" ht="20.100000000000001" customHeight="1" x14ac:dyDescent="0.25">
      <c r="A18" s="643">
        <v>11</v>
      </c>
      <c r="B18" s="644"/>
      <c r="C18" s="672"/>
      <c r="D18" s="670"/>
      <c r="E18" s="670"/>
      <c r="F18" s="674"/>
      <c r="G18" s="645">
        <f t="shared" si="0"/>
        <v>0</v>
      </c>
      <c r="H18" s="654">
        <f t="shared" si="1"/>
        <v>0</v>
      </c>
    </row>
    <row r="19" spans="1:8" ht="20.100000000000001" customHeight="1" x14ac:dyDescent="0.25">
      <c r="A19" s="643">
        <v>12</v>
      </c>
      <c r="B19" s="644"/>
      <c r="C19" s="672"/>
      <c r="D19" s="670"/>
      <c r="E19" s="670"/>
      <c r="F19" s="674"/>
      <c r="G19" s="645">
        <f t="shared" si="0"/>
        <v>0</v>
      </c>
      <c r="H19" s="654">
        <f t="shared" si="1"/>
        <v>0</v>
      </c>
    </row>
    <row r="20" spans="1:8" ht="20.100000000000001" customHeight="1" x14ac:dyDescent="0.25">
      <c r="A20" s="643">
        <v>13</v>
      </c>
      <c r="B20" s="644"/>
      <c r="C20" s="672"/>
      <c r="D20" s="670"/>
      <c r="E20" s="670"/>
      <c r="F20" s="674"/>
      <c r="G20" s="645">
        <f t="shared" si="0"/>
        <v>0</v>
      </c>
      <c r="H20" s="654">
        <f t="shared" si="1"/>
        <v>0</v>
      </c>
    </row>
    <row r="21" spans="1:8" ht="20.100000000000001" customHeight="1" x14ac:dyDescent="0.25">
      <c r="A21" s="643">
        <v>14</v>
      </c>
      <c r="B21" s="646"/>
      <c r="C21" s="672"/>
      <c r="D21" s="670"/>
      <c r="E21" s="670"/>
      <c r="F21" s="674"/>
      <c r="G21" s="645">
        <f t="shared" si="0"/>
        <v>0</v>
      </c>
      <c r="H21" s="654">
        <f t="shared" si="1"/>
        <v>0</v>
      </c>
    </row>
    <row r="22" spans="1:8" ht="20.100000000000001" customHeight="1" x14ac:dyDescent="0.25">
      <c r="A22" s="643">
        <v>15</v>
      </c>
      <c r="B22" s="646"/>
      <c r="C22" s="672"/>
      <c r="D22" s="670"/>
      <c r="E22" s="670"/>
      <c r="F22" s="674"/>
      <c r="G22" s="645">
        <f t="shared" si="0"/>
        <v>0</v>
      </c>
      <c r="H22" s="654">
        <f t="shared" si="1"/>
        <v>0</v>
      </c>
    </row>
    <row r="23" spans="1:8" ht="20.100000000000001" customHeight="1" x14ac:dyDescent="0.25">
      <c r="A23" s="643">
        <v>16</v>
      </c>
      <c r="B23" s="646"/>
      <c r="C23" s="672"/>
      <c r="D23" s="670"/>
      <c r="E23" s="670"/>
      <c r="F23" s="674"/>
      <c r="G23" s="645">
        <f t="shared" si="0"/>
        <v>0</v>
      </c>
      <c r="H23" s="654">
        <f t="shared" si="1"/>
        <v>0</v>
      </c>
    </row>
    <row r="24" spans="1:8" ht="20.100000000000001" customHeight="1" x14ac:dyDescent="0.25">
      <c r="A24" s="643">
        <v>17</v>
      </c>
      <c r="B24" s="646"/>
      <c r="C24" s="672"/>
      <c r="D24" s="670"/>
      <c r="E24" s="670"/>
      <c r="F24" s="674"/>
      <c r="G24" s="645">
        <f t="shared" si="0"/>
        <v>0</v>
      </c>
      <c r="H24" s="654">
        <f t="shared" si="1"/>
        <v>0</v>
      </c>
    </row>
    <row r="25" spans="1:8" ht="20.100000000000001" customHeight="1" x14ac:dyDescent="0.25">
      <c r="A25" s="643">
        <v>18</v>
      </c>
      <c r="B25" s="646"/>
      <c r="C25" s="672"/>
      <c r="D25" s="670"/>
      <c r="E25" s="670"/>
      <c r="F25" s="674"/>
      <c r="G25" s="645">
        <f t="shared" si="0"/>
        <v>0</v>
      </c>
      <c r="H25" s="654">
        <f t="shared" si="1"/>
        <v>0</v>
      </c>
    </row>
    <row r="26" spans="1:8" ht="20.100000000000001" customHeight="1" x14ac:dyDescent="0.25">
      <c r="A26" s="643">
        <v>19</v>
      </c>
      <c r="B26" s="646"/>
      <c r="C26" s="672"/>
      <c r="D26" s="670"/>
      <c r="E26" s="670"/>
      <c r="F26" s="674"/>
      <c r="G26" s="645">
        <f t="shared" si="0"/>
        <v>0</v>
      </c>
      <c r="H26" s="654">
        <f t="shared" si="1"/>
        <v>0</v>
      </c>
    </row>
    <row r="27" spans="1:8" ht="20.100000000000001" customHeight="1" x14ac:dyDescent="0.25">
      <c r="A27" s="643">
        <v>20</v>
      </c>
      <c r="B27" s="646"/>
      <c r="C27" s="672"/>
      <c r="D27" s="670"/>
      <c r="E27" s="670"/>
      <c r="F27" s="674"/>
      <c r="G27" s="645">
        <f t="shared" si="0"/>
        <v>0</v>
      </c>
      <c r="H27" s="654">
        <f t="shared" si="1"/>
        <v>0</v>
      </c>
    </row>
    <row r="28" spans="1:8" ht="20.100000000000001" customHeight="1" x14ac:dyDescent="0.25">
      <c r="A28" s="643">
        <v>21</v>
      </c>
      <c r="B28" s="646"/>
      <c r="C28" s="672"/>
      <c r="D28" s="670"/>
      <c r="E28" s="670"/>
      <c r="F28" s="674"/>
      <c r="G28" s="645">
        <f t="shared" si="0"/>
        <v>0</v>
      </c>
      <c r="H28" s="654">
        <f t="shared" si="1"/>
        <v>0</v>
      </c>
    </row>
    <row r="29" spans="1:8" ht="20.100000000000001" customHeight="1" x14ac:dyDescent="0.25">
      <c r="A29" s="643">
        <v>22</v>
      </c>
      <c r="B29" s="646"/>
      <c r="C29" s="672"/>
      <c r="D29" s="670"/>
      <c r="E29" s="670"/>
      <c r="F29" s="674"/>
      <c r="G29" s="645">
        <f t="shared" si="0"/>
        <v>0</v>
      </c>
      <c r="H29" s="654">
        <f t="shared" si="1"/>
        <v>0</v>
      </c>
    </row>
    <row r="30" spans="1:8" ht="20.100000000000001" customHeight="1" x14ac:dyDescent="0.25">
      <c r="A30" s="643">
        <v>23</v>
      </c>
      <c r="B30" s="646"/>
      <c r="C30" s="672"/>
      <c r="D30" s="670"/>
      <c r="E30" s="670"/>
      <c r="F30" s="674"/>
      <c r="G30" s="645">
        <f t="shared" si="0"/>
        <v>0</v>
      </c>
      <c r="H30" s="654">
        <f t="shared" si="1"/>
        <v>0</v>
      </c>
    </row>
    <row r="31" spans="1:8" ht="20.100000000000001" customHeight="1" x14ac:dyDescent="0.25">
      <c r="A31" s="643">
        <v>24</v>
      </c>
      <c r="B31" s="646"/>
      <c r="C31" s="672"/>
      <c r="D31" s="670"/>
      <c r="E31" s="670"/>
      <c r="F31" s="674"/>
      <c r="G31" s="645">
        <f t="shared" si="0"/>
        <v>0</v>
      </c>
      <c r="H31" s="654">
        <f t="shared" si="1"/>
        <v>0</v>
      </c>
    </row>
    <row r="32" spans="1:8" ht="20.100000000000001" customHeight="1" x14ac:dyDescent="0.25">
      <c r="A32" s="643">
        <v>25</v>
      </c>
      <c r="B32" s="646"/>
      <c r="C32" s="672"/>
      <c r="D32" s="670"/>
      <c r="E32" s="670"/>
      <c r="F32" s="674"/>
      <c r="G32" s="645">
        <f t="shared" si="0"/>
        <v>0</v>
      </c>
      <c r="H32" s="654">
        <f t="shared" si="1"/>
        <v>0</v>
      </c>
    </row>
    <row r="33" spans="1:8" ht="20.100000000000001" customHeight="1" x14ac:dyDescent="0.25">
      <c r="A33" s="643">
        <v>26</v>
      </c>
      <c r="B33" s="646"/>
      <c r="C33" s="672"/>
      <c r="D33" s="670"/>
      <c r="E33" s="670"/>
      <c r="F33" s="674"/>
      <c r="G33" s="645">
        <f t="shared" si="0"/>
        <v>0</v>
      </c>
      <c r="H33" s="654">
        <f t="shared" si="1"/>
        <v>0</v>
      </c>
    </row>
    <row r="34" spans="1:8" ht="20.100000000000001" customHeight="1" x14ac:dyDescent="0.25">
      <c r="A34" s="643">
        <v>27</v>
      </c>
      <c r="B34" s="646"/>
      <c r="C34" s="672"/>
      <c r="D34" s="670"/>
      <c r="E34" s="670"/>
      <c r="F34" s="674"/>
      <c r="G34" s="645">
        <f t="shared" si="0"/>
        <v>0</v>
      </c>
      <c r="H34" s="654">
        <f t="shared" si="1"/>
        <v>0</v>
      </c>
    </row>
    <row r="35" spans="1:8" ht="20.100000000000001" customHeight="1" x14ac:dyDescent="0.25">
      <c r="A35" s="643">
        <v>28</v>
      </c>
      <c r="B35" s="646"/>
      <c r="C35" s="672"/>
      <c r="D35" s="670"/>
      <c r="E35" s="670"/>
      <c r="F35" s="674"/>
      <c r="G35" s="645">
        <f t="shared" si="0"/>
        <v>0</v>
      </c>
      <c r="H35" s="654">
        <f t="shared" si="1"/>
        <v>0</v>
      </c>
    </row>
    <row r="36" spans="1:8" ht="20.100000000000001" customHeight="1" x14ac:dyDescent="0.25">
      <c r="A36" s="643">
        <v>29</v>
      </c>
      <c r="B36" s="646"/>
      <c r="C36" s="672"/>
      <c r="D36" s="670"/>
      <c r="E36" s="670"/>
      <c r="F36" s="674"/>
      <c r="G36" s="645">
        <f t="shared" si="0"/>
        <v>0</v>
      </c>
      <c r="H36" s="654">
        <f t="shared" si="1"/>
        <v>0</v>
      </c>
    </row>
    <row r="37" spans="1:8" ht="20.100000000000001" customHeight="1" x14ac:dyDescent="0.25">
      <c r="A37" s="643">
        <v>30</v>
      </c>
      <c r="B37" s="646"/>
      <c r="C37" s="672"/>
      <c r="D37" s="670"/>
      <c r="E37" s="670"/>
      <c r="F37" s="674"/>
      <c r="G37" s="645">
        <f t="shared" si="0"/>
        <v>0</v>
      </c>
      <c r="H37" s="654">
        <f t="shared" si="1"/>
        <v>0</v>
      </c>
    </row>
    <row r="38" spans="1:8" ht="20.100000000000001" customHeight="1" x14ac:dyDescent="0.25">
      <c r="A38" s="643">
        <v>31</v>
      </c>
      <c r="B38" s="646"/>
      <c r="C38" s="672"/>
      <c r="D38" s="670"/>
      <c r="E38" s="670"/>
      <c r="F38" s="674"/>
      <c r="G38" s="645">
        <f t="shared" si="0"/>
        <v>0</v>
      </c>
      <c r="H38" s="654">
        <f t="shared" si="1"/>
        <v>0</v>
      </c>
    </row>
    <row r="39" spans="1:8" ht="20.100000000000001" customHeight="1" x14ac:dyDescent="0.25">
      <c r="A39" s="643">
        <v>32</v>
      </c>
      <c r="B39" s="646"/>
      <c r="C39" s="672"/>
      <c r="D39" s="670"/>
      <c r="E39" s="670"/>
      <c r="F39" s="674"/>
      <c r="G39" s="645">
        <f t="shared" si="0"/>
        <v>0</v>
      </c>
      <c r="H39" s="654">
        <f t="shared" si="1"/>
        <v>0</v>
      </c>
    </row>
    <row r="40" spans="1:8" ht="20.100000000000001" customHeight="1" x14ac:dyDescent="0.25">
      <c r="A40" s="643">
        <v>33</v>
      </c>
      <c r="B40" s="646"/>
      <c r="C40" s="672"/>
      <c r="D40" s="670"/>
      <c r="E40" s="670"/>
      <c r="F40" s="674"/>
      <c r="G40" s="645">
        <f t="shared" si="0"/>
        <v>0</v>
      </c>
      <c r="H40" s="654">
        <f t="shared" si="1"/>
        <v>0</v>
      </c>
    </row>
    <row r="41" spans="1:8" ht="20.100000000000001" customHeight="1" x14ac:dyDescent="0.25">
      <c r="A41" s="643">
        <v>34</v>
      </c>
      <c r="B41" s="646"/>
      <c r="C41" s="672"/>
      <c r="D41" s="670"/>
      <c r="E41" s="670"/>
      <c r="F41" s="674"/>
      <c r="G41" s="645">
        <f t="shared" si="0"/>
        <v>0</v>
      </c>
      <c r="H41" s="654">
        <f t="shared" si="1"/>
        <v>0</v>
      </c>
    </row>
    <row r="42" spans="1:8" ht="20.100000000000001" customHeight="1" x14ac:dyDescent="0.25">
      <c r="A42" s="643">
        <v>35</v>
      </c>
      <c r="B42" s="646"/>
      <c r="C42" s="672"/>
      <c r="D42" s="670"/>
      <c r="E42" s="670"/>
      <c r="F42" s="674"/>
      <c r="G42" s="645">
        <f t="shared" si="0"/>
        <v>0</v>
      </c>
      <c r="H42" s="654">
        <f t="shared" si="1"/>
        <v>0</v>
      </c>
    </row>
    <row r="43" spans="1:8" ht="20.100000000000001" customHeight="1" x14ac:dyDescent="0.25">
      <c r="A43" s="643">
        <v>36</v>
      </c>
      <c r="B43" s="646"/>
      <c r="C43" s="672"/>
      <c r="D43" s="670"/>
      <c r="E43" s="670"/>
      <c r="F43" s="674"/>
      <c r="G43" s="645">
        <f t="shared" si="0"/>
        <v>0</v>
      </c>
      <c r="H43" s="654">
        <f t="shared" si="1"/>
        <v>0</v>
      </c>
    </row>
    <row r="44" spans="1:8" ht="20.100000000000001" customHeight="1" x14ac:dyDescent="0.25">
      <c r="A44" s="643">
        <v>37</v>
      </c>
      <c r="B44" s="646"/>
      <c r="C44" s="672"/>
      <c r="D44" s="670"/>
      <c r="E44" s="670"/>
      <c r="F44" s="674"/>
      <c r="G44" s="645">
        <f t="shared" si="0"/>
        <v>0</v>
      </c>
      <c r="H44" s="654">
        <f t="shared" si="1"/>
        <v>0</v>
      </c>
    </row>
    <row r="45" spans="1:8" ht="20.100000000000001" customHeight="1" x14ac:dyDescent="0.25">
      <c r="A45" s="643">
        <v>38</v>
      </c>
      <c r="B45" s="646"/>
      <c r="C45" s="672"/>
      <c r="D45" s="670"/>
      <c r="E45" s="670"/>
      <c r="F45" s="674"/>
      <c r="G45" s="645">
        <f t="shared" si="0"/>
        <v>0</v>
      </c>
      <c r="H45" s="654">
        <f t="shared" si="1"/>
        <v>0</v>
      </c>
    </row>
    <row r="46" spans="1:8" ht="20.100000000000001" customHeight="1" x14ac:dyDescent="0.25">
      <c r="A46" s="643">
        <v>39</v>
      </c>
      <c r="B46" s="646"/>
      <c r="C46" s="672"/>
      <c r="D46" s="670"/>
      <c r="E46" s="670"/>
      <c r="F46" s="674"/>
      <c r="G46" s="645">
        <f t="shared" si="0"/>
        <v>0</v>
      </c>
      <c r="H46" s="654">
        <f t="shared" si="1"/>
        <v>0</v>
      </c>
    </row>
    <row r="47" spans="1:8" ht="20.100000000000001" customHeight="1" x14ac:dyDescent="0.25">
      <c r="A47" s="643">
        <v>40</v>
      </c>
      <c r="B47" s="646"/>
      <c r="C47" s="672"/>
      <c r="D47" s="670"/>
      <c r="E47" s="670"/>
      <c r="F47" s="674"/>
      <c r="G47" s="645">
        <f t="shared" si="0"/>
        <v>0</v>
      </c>
      <c r="H47" s="654">
        <f t="shared" si="1"/>
        <v>0</v>
      </c>
    </row>
    <row r="48" spans="1:8" ht="20.100000000000001" customHeight="1" x14ac:dyDescent="0.25">
      <c r="A48" s="643">
        <v>41</v>
      </c>
      <c r="B48" s="646"/>
      <c r="C48" s="672"/>
      <c r="D48" s="670"/>
      <c r="E48" s="670"/>
      <c r="F48" s="674"/>
      <c r="G48" s="645">
        <f t="shared" si="0"/>
        <v>0</v>
      </c>
      <c r="H48" s="654">
        <f t="shared" si="1"/>
        <v>0</v>
      </c>
    </row>
    <row r="49" spans="1:8" ht="20.100000000000001" customHeight="1" x14ac:dyDescent="0.25">
      <c r="A49" s="643">
        <v>42</v>
      </c>
      <c r="B49" s="646"/>
      <c r="C49" s="672"/>
      <c r="D49" s="670"/>
      <c r="E49" s="670"/>
      <c r="F49" s="674"/>
      <c r="G49" s="645">
        <f t="shared" si="0"/>
        <v>0</v>
      </c>
      <c r="H49" s="654">
        <f t="shared" si="1"/>
        <v>0</v>
      </c>
    </row>
    <row r="50" spans="1:8" ht="20.100000000000001" customHeight="1" x14ac:dyDescent="0.25">
      <c r="A50" s="643">
        <v>43</v>
      </c>
      <c r="B50" s="646"/>
      <c r="C50" s="672"/>
      <c r="D50" s="670"/>
      <c r="E50" s="670"/>
      <c r="F50" s="674"/>
      <c r="G50" s="645">
        <f t="shared" si="0"/>
        <v>0</v>
      </c>
      <c r="H50" s="654">
        <f t="shared" si="1"/>
        <v>0</v>
      </c>
    </row>
    <row r="51" spans="1:8" ht="20.100000000000001" customHeight="1" x14ac:dyDescent="0.25">
      <c r="A51" s="643">
        <v>44</v>
      </c>
      <c r="B51" s="646"/>
      <c r="C51" s="672"/>
      <c r="D51" s="670"/>
      <c r="E51" s="670"/>
      <c r="F51" s="674"/>
      <c r="G51" s="645">
        <f t="shared" si="0"/>
        <v>0</v>
      </c>
      <c r="H51" s="654">
        <f t="shared" si="1"/>
        <v>0</v>
      </c>
    </row>
    <row r="52" spans="1:8" ht="20.100000000000001" customHeight="1" x14ac:dyDescent="0.25">
      <c r="A52" s="643">
        <v>45</v>
      </c>
      <c r="B52" s="646"/>
      <c r="C52" s="672"/>
      <c r="D52" s="670"/>
      <c r="E52" s="670"/>
      <c r="F52" s="674"/>
      <c r="G52" s="645">
        <f t="shared" si="0"/>
        <v>0</v>
      </c>
      <c r="H52" s="654">
        <f t="shared" si="1"/>
        <v>0</v>
      </c>
    </row>
    <row r="53" spans="1:8" ht="20.100000000000001" customHeight="1" x14ac:dyDescent="0.25">
      <c r="A53" s="643">
        <v>46</v>
      </c>
      <c r="B53" s="646"/>
      <c r="C53" s="672"/>
      <c r="D53" s="670"/>
      <c r="E53" s="670"/>
      <c r="F53" s="674"/>
      <c r="G53" s="645">
        <f t="shared" si="0"/>
        <v>0</v>
      </c>
      <c r="H53" s="654">
        <f t="shared" si="1"/>
        <v>0</v>
      </c>
    </row>
    <row r="54" spans="1:8" ht="20.100000000000001" customHeight="1" x14ac:dyDescent="0.25">
      <c r="A54" s="643">
        <v>47</v>
      </c>
      <c r="B54" s="646"/>
      <c r="C54" s="672"/>
      <c r="D54" s="670"/>
      <c r="E54" s="670"/>
      <c r="F54" s="674"/>
      <c r="G54" s="645">
        <f t="shared" si="0"/>
        <v>0</v>
      </c>
      <c r="H54" s="654">
        <f t="shared" si="1"/>
        <v>0</v>
      </c>
    </row>
    <row r="55" spans="1:8" ht="20.100000000000001" customHeight="1" x14ac:dyDescent="0.25">
      <c r="A55" s="643">
        <v>48</v>
      </c>
      <c r="B55" s="646"/>
      <c r="C55" s="672"/>
      <c r="D55" s="670"/>
      <c r="E55" s="670"/>
      <c r="F55" s="674"/>
      <c r="G55" s="645">
        <f t="shared" si="0"/>
        <v>0</v>
      </c>
      <c r="H55" s="654">
        <f t="shared" si="1"/>
        <v>0</v>
      </c>
    </row>
    <row r="56" spans="1:8" ht="20.100000000000001" customHeight="1" x14ac:dyDescent="0.25">
      <c r="A56" s="643">
        <v>49</v>
      </c>
      <c r="B56" s="646"/>
      <c r="C56" s="672"/>
      <c r="D56" s="670"/>
      <c r="E56" s="670"/>
      <c r="F56" s="674"/>
      <c r="G56" s="645">
        <f t="shared" si="0"/>
        <v>0</v>
      </c>
      <c r="H56" s="654">
        <f t="shared" si="1"/>
        <v>0</v>
      </c>
    </row>
    <row r="57" spans="1:8" ht="20.100000000000001" customHeight="1" x14ac:dyDescent="0.25">
      <c r="A57" s="643">
        <v>50</v>
      </c>
      <c r="B57" s="646"/>
      <c r="C57" s="672"/>
      <c r="D57" s="670"/>
      <c r="E57" s="670"/>
      <c r="F57" s="674"/>
      <c r="G57" s="645">
        <f t="shared" si="0"/>
        <v>0</v>
      </c>
      <c r="H57" s="654">
        <f t="shared" si="1"/>
        <v>0</v>
      </c>
    </row>
    <row r="58" spans="1:8" ht="20.100000000000001" customHeight="1" x14ac:dyDescent="0.25">
      <c r="A58" s="643">
        <v>51</v>
      </c>
      <c r="B58" s="646"/>
      <c r="C58" s="672"/>
      <c r="D58" s="670"/>
      <c r="E58" s="670"/>
      <c r="F58" s="674"/>
      <c r="G58" s="645">
        <f t="shared" si="0"/>
        <v>0</v>
      </c>
      <c r="H58" s="654">
        <f t="shared" si="1"/>
        <v>0</v>
      </c>
    </row>
    <row r="59" spans="1:8" ht="20.100000000000001" customHeight="1" x14ac:dyDescent="0.25">
      <c r="A59" s="643">
        <v>52</v>
      </c>
      <c r="B59" s="646"/>
      <c r="C59" s="672"/>
      <c r="D59" s="670"/>
      <c r="E59" s="670"/>
      <c r="F59" s="674"/>
      <c r="G59" s="645">
        <f t="shared" si="0"/>
        <v>0</v>
      </c>
      <c r="H59" s="654">
        <f t="shared" si="1"/>
        <v>0</v>
      </c>
    </row>
    <row r="60" spans="1:8" ht="20.100000000000001" customHeight="1" x14ac:dyDescent="0.25">
      <c r="A60" s="643">
        <v>53</v>
      </c>
      <c r="B60" s="646"/>
      <c r="C60" s="672"/>
      <c r="D60" s="670"/>
      <c r="E60" s="670"/>
      <c r="F60" s="674"/>
      <c r="G60" s="645">
        <f t="shared" si="0"/>
        <v>0</v>
      </c>
      <c r="H60" s="654">
        <f t="shared" si="1"/>
        <v>0</v>
      </c>
    </row>
    <row r="61" spans="1:8" ht="20.100000000000001" customHeight="1" x14ac:dyDescent="0.25">
      <c r="A61" s="643">
        <v>54</v>
      </c>
      <c r="B61" s="646"/>
      <c r="C61" s="672"/>
      <c r="D61" s="670"/>
      <c r="E61" s="670"/>
      <c r="F61" s="674"/>
      <c r="G61" s="645">
        <f t="shared" si="0"/>
        <v>0</v>
      </c>
      <c r="H61" s="654">
        <f t="shared" si="1"/>
        <v>0</v>
      </c>
    </row>
    <row r="62" spans="1:8" ht="20.100000000000001" customHeight="1" x14ac:dyDescent="0.25">
      <c r="A62" s="643">
        <v>55</v>
      </c>
      <c r="B62" s="646"/>
      <c r="C62" s="672"/>
      <c r="D62" s="670"/>
      <c r="E62" s="670"/>
      <c r="F62" s="674"/>
      <c r="G62" s="645">
        <f t="shared" si="0"/>
        <v>0</v>
      </c>
      <c r="H62" s="654">
        <f t="shared" si="1"/>
        <v>0</v>
      </c>
    </row>
    <row r="63" spans="1:8" ht="20.100000000000001" customHeight="1" x14ac:dyDescent="0.25">
      <c r="A63" s="643">
        <v>56</v>
      </c>
      <c r="B63" s="646"/>
      <c r="C63" s="672"/>
      <c r="D63" s="670"/>
      <c r="E63" s="670"/>
      <c r="F63" s="674"/>
      <c r="G63" s="645">
        <f t="shared" si="0"/>
        <v>0</v>
      </c>
      <c r="H63" s="654">
        <f t="shared" si="1"/>
        <v>0</v>
      </c>
    </row>
    <row r="64" spans="1:8" ht="20.100000000000001" customHeight="1" x14ac:dyDescent="0.25">
      <c r="A64" s="643">
        <v>57</v>
      </c>
      <c r="B64" s="646"/>
      <c r="C64" s="672"/>
      <c r="D64" s="670"/>
      <c r="E64" s="670"/>
      <c r="F64" s="674"/>
      <c r="G64" s="645">
        <f t="shared" si="0"/>
        <v>0</v>
      </c>
      <c r="H64" s="654">
        <f t="shared" si="1"/>
        <v>0</v>
      </c>
    </row>
    <row r="65" spans="1:8" ht="20.100000000000001" customHeight="1" x14ac:dyDescent="0.25">
      <c r="A65" s="643">
        <v>58</v>
      </c>
      <c r="B65" s="646"/>
      <c r="C65" s="672"/>
      <c r="D65" s="670"/>
      <c r="E65" s="670"/>
      <c r="F65" s="674"/>
      <c r="G65" s="645">
        <f t="shared" si="0"/>
        <v>0</v>
      </c>
      <c r="H65" s="654">
        <f t="shared" si="1"/>
        <v>0</v>
      </c>
    </row>
    <row r="66" spans="1:8" ht="20.100000000000001" customHeight="1" x14ac:dyDescent="0.25">
      <c r="A66" s="643">
        <v>59</v>
      </c>
      <c r="B66" s="646"/>
      <c r="C66" s="672"/>
      <c r="D66" s="670"/>
      <c r="E66" s="670"/>
      <c r="F66" s="674"/>
      <c r="G66" s="645">
        <f t="shared" si="0"/>
        <v>0</v>
      </c>
      <c r="H66" s="654">
        <f t="shared" si="1"/>
        <v>0</v>
      </c>
    </row>
    <row r="67" spans="1:8" ht="20.100000000000001" customHeight="1" x14ac:dyDescent="0.25">
      <c r="A67" s="643">
        <v>60</v>
      </c>
      <c r="B67" s="646"/>
      <c r="C67" s="672"/>
      <c r="D67" s="670"/>
      <c r="E67" s="670"/>
      <c r="F67" s="674"/>
      <c r="G67" s="645">
        <f t="shared" si="0"/>
        <v>0</v>
      </c>
      <c r="H67" s="654">
        <f t="shared" si="1"/>
        <v>0</v>
      </c>
    </row>
    <row r="68" spans="1:8" ht="20.100000000000001" customHeight="1" x14ac:dyDescent="0.25">
      <c r="A68" s="643">
        <v>61</v>
      </c>
      <c r="B68" s="646"/>
      <c r="C68" s="672"/>
      <c r="D68" s="670"/>
      <c r="E68" s="670"/>
      <c r="F68" s="674"/>
      <c r="G68" s="645">
        <f t="shared" si="0"/>
        <v>0</v>
      </c>
      <c r="H68" s="654">
        <f t="shared" si="1"/>
        <v>0</v>
      </c>
    </row>
    <row r="69" spans="1:8" ht="20.100000000000001" customHeight="1" x14ac:dyDescent="0.25">
      <c r="A69" s="643">
        <v>62</v>
      </c>
      <c r="B69" s="646"/>
      <c r="C69" s="672"/>
      <c r="D69" s="670"/>
      <c r="E69" s="670"/>
      <c r="F69" s="674"/>
      <c r="G69" s="645">
        <f t="shared" si="0"/>
        <v>0</v>
      </c>
      <c r="H69" s="654">
        <f t="shared" si="1"/>
        <v>0</v>
      </c>
    </row>
    <row r="70" spans="1:8" ht="20.100000000000001" customHeight="1" x14ac:dyDescent="0.25">
      <c r="A70" s="643">
        <v>63</v>
      </c>
      <c r="B70" s="646"/>
      <c r="C70" s="672"/>
      <c r="D70" s="670"/>
      <c r="E70" s="670"/>
      <c r="F70" s="674"/>
      <c r="G70" s="645">
        <f t="shared" si="0"/>
        <v>0</v>
      </c>
      <c r="H70" s="654">
        <f t="shared" si="1"/>
        <v>0</v>
      </c>
    </row>
    <row r="71" spans="1:8" ht="20.100000000000001" customHeight="1" x14ac:dyDescent="0.25">
      <c r="A71" s="643">
        <v>64</v>
      </c>
      <c r="B71" s="646"/>
      <c r="C71" s="672"/>
      <c r="D71" s="670"/>
      <c r="E71" s="670"/>
      <c r="F71" s="674"/>
      <c r="G71" s="645">
        <f t="shared" si="0"/>
        <v>0</v>
      </c>
      <c r="H71" s="654">
        <f t="shared" si="1"/>
        <v>0</v>
      </c>
    </row>
    <row r="72" spans="1:8" ht="20.100000000000001" customHeight="1" x14ac:dyDescent="0.25">
      <c r="A72" s="643">
        <v>65</v>
      </c>
      <c r="B72" s="646"/>
      <c r="C72" s="672"/>
      <c r="D72" s="670"/>
      <c r="E72" s="670"/>
      <c r="F72" s="674"/>
      <c r="G72" s="645">
        <f t="shared" ref="G72:G77" si="2">IF(F72&gt;0,IF(D72="ja",120000,90000),0)</f>
        <v>0</v>
      </c>
      <c r="H72" s="654">
        <f t="shared" si="1"/>
        <v>0</v>
      </c>
    </row>
    <row r="73" spans="1:8" ht="20.100000000000001" customHeight="1" x14ac:dyDescent="0.25">
      <c r="A73" s="643">
        <v>66</v>
      </c>
      <c r="B73" s="646"/>
      <c r="C73" s="672"/>
      <c r="D73" s="670"/>
      <c r="E73" s="670"/>
      <c r="F73" s="674"/>
      <c r="G73" s="645">
        <f t="shared" si="2"/>
        <v>0</v>
      </c>
      <c r="H73" s="654">
        <f t="shared" ref="H73:H77" si="3">IF(E73="Ja",0,IF(F73&gt;G73,C73,(IF(F73=0,C73,0))))</f>
        <v>0</v>
      </c>
    </row>
    <row r="74" spans="1:8" ht="20.100000000000001" customHeight="1" x14ac:dyDescent="0.25">
      <c r="A74" s="643">
        <v>67</v>
      </c>
      <c r="B74" s="646"/>
      <c r="C74" s="672"/>
      <c r="D74" s="670"/>
      <c r="E74" s="670"/>
      <c r="F74" s="674"/>
      <c r="G74" s="645">
        <f t="shared" si="2"/>
        <v>0</v>
      </c>
      <c r="H74" s="654">
        <f t="shared" si="3"/>
        <v>0</v>
      </c>
    </row>
    <row r="75" spans="1:8" ht="20.100000000000001" customHeight="1" x14ac:dyDescent="0.25">
      <c r="A75" s="643">
        <v>68</v>
      </c>
      <c r="B75" s="646"/>
      <c r="C75" s="672"/>
      <c r="D75" s="670"/>
      <c r="E75" s="670"/>
      <c r="F75" s="674"/>
      <c r="G75" s="645">
        <f t="shared" si="2"/>
        <v>0</v>
      </c>
      <c r="H75" s="654">
        <f t="shared" si="3"/>
        <v>0</v>
      </c>
    </row>
    <row r="76" spans="1:8" ht="20.100000000000001" customHeight="1" x14ac:dyDescent="0.25">
      <c r="A76" s="643">
        <v>69</v>
      </c>
      <c r="B76" s="646"/>
      <c r="C76" s="672"/>
      <c r="D76" s="670"/>
      <c r="E76" s="670"/>
      <c r="F76" s="674"/>
      <c r="G76" s="645">
        <f t="shared" si="2"/>
        <v>0</v>
      </c>
      <c r="H76" s="654">
        <f t="shared" si="3"/>
        <v>0</v>
      </c>
    </row>
    <row r="77" spans="1:8" ht="20.100000000000001" customHeight="1" thickBot="1" x14ac:dyDescent="0.3">
      <c r="A77" s="647">
        <v>70</v>
      </c>
      <c r="B77" s="648"/>
      <c r="C77" s="649"/>
      <c r="D77" s="650"/>
      <c r="E77" s="650"/>
      <c r="F77" s="651"/>
      <c r="G77" s="652">
        <f t="shared" si="2"/>
        <v>0</v>
      </c>
      <c r="H77" s="656">
        <f t="shared" si="3"/>
        <v>0</v>
      </c>
    </row>
    <row r="78" spans="1:8" s="638" customFormat="1" ht="33.75" customHeight="1" thickTop="1" x14ac:dyDescent="0.25">
      <c r="A78" s="617"/>
      <c r="B78" s="617"/>
      <c r="C78" s="617"/>
      <c r="D78" s="617"/>
      <c r="E78" s="617"/>
      <c r="F78" s="617"/>
      <c r="G78" s="617"/>
      <c r="H78" s="653"/>
    </row>
    <row r="79" spans="1:8" x14ac:dyDescent="0.25"/>
    <row r="80" spans="1: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sheetData>
  <sheetProtection password="EFCF" sheet="1" objects="1" scenarios="1" insertRows="0"/>
  <dataConsolidate/>
  <mergeCells count="4">
    <mergeCell ref="B1:G1"/>
    <mergeCell ref="B2:H2"/>
    <mergeCell ref="B3:H3"/>
    <mergeCell ref="B4:H4"/>
  </mergeCells>
  <dataValidations count="1">
    <dataValidation type="list" allowBlank="1" showInputMessage="1" showErrorMessage="1" sqref="D8:E77">
      <formula1>"ja,nein"</formula1>
    </dataValidation>
  </dataValidations>
  <pageMargins left="0.70866141732283472" right="0.70866141732283472" top="0.98425196850393704" bottom="0.78740157480314965" header="0.31496062992125984" footer="0.31496062992125984"/>
  <pageSetup paperSize="9" scale="73" fitToHeight="2" orientation="portrait" r:id="rId1"/>
  <headerFooter scaleWithDoc="0">
    <oddFooter>&amp;L&amp;8TAB-13351/10.18&amp;C&amp;8&amp;P&amp;R&amp;8Anlage zum Antrag</oddFooter>
  </headerFooter>
  <pictur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P615"/>
  <sheetViews>
    <sheetView showZeros="0" zoomScale="90" zoomScaleNormal="90" workbookViewId="0">
      <selection activeCell="H12" sqref="H12"/>
    </sheetView>
  </sheetViews>
  <sheetFormatPr baseColWidth="10" defaultColWidth="11.44140625" defaultRowHeight="13.2" zeroHeight="1" x14ac:dyDescent="0.25"/>
  <cols>
    <col min="1" max="1" width="5.109375" style="4" customWidth="1"/>
    <col min="2" max="2" width="30.109375" style="4" customWidth="1"/>
    <col min="3" max="3" width="8.5546875" style="4" customWidth="1"/>
    <col min="4" max="4" width="13.109375" style="4" customWidth="1"/>
    <col min="5" max="5" width="22.33203125" style="4" customWidth="1"/>
    <col min="6" max="6" width="13.33203125" style="4" customWidth="1"/>
    <col min="7" max="7" width="11.44140625" style="4" customWidth="1"/>
    <col min="8" max="8" width="14.5546875" style="4" customWidth="1"/>
    <col min="9" max="9" width="13.88671875" style="4" customWidth="1"/>
    <col min="10" max="10" width="13.88671875" style="93" customWidth="1"/>
    <col min="11" max="16" width="11.44140625" style="4" customWidth="1"/>
    <col min="17" max="16384" width="11.44140625" style="4"/>
  </cols>
  <sheetData>
    <row r="1" spans="1:16" ht="38.25" customHeight="1" x14ac:dyDescent="0.25">
      <c r="A1" s="826" t="s">
        <v>190</v>
      </c>
      <c r="B1" s="827"/>
      <c r="C1" s="827"/>
      <c r="D1" s="827"/>
      <c r="E1" s="827"/>
      <c r="F1" s="827"/>
      <c r="G1" s="827"/>
      <c r="H1" s="827"/>
      <c r="I1" s="827"/>
      <c r="J1" s="213"/>
    </row>
    <row r="2" spans="1:16" ht="19.5" customHeight="1" x14ac:dyDescent="0.25">
      <c r="A2" s="299"/>
      <c r="B2" s="213"/>
      <c r="C2" s="213"/>
      <c r="D2" s="213"/>
      <c r="E2" s="213"/>
      <c r="F2" s="213"/>
      <c r="G2" s="213"/>
      <c r="H2" s="213"/>
      <c r="I2" s="213"/>
      <c r="J2" s="213"/>
    </row>
    <row r="3" spans="1:16" s="41" customFormat="1" ht="87.75" customHeight="1" x14ac:dyDescent="0.25">
      <c r="A3" s="829" t="s">
        <v>285</v>
      </c>
      <c r="B3" s="830"/>
      <c r="C3" s="830"/>
      <c r="D3" s="830"/>
      <c r="E3" s="830"/>
      <c r="F3" s="830"/>
      <c r="G3" s="830"/>
      <c r="H3" s="830"/>
      <c r="I3" s="830"/>
      <c r="J3" s="830"/>
    </row>
    <row r="4" spans="1:16" ht="16.2" thickBot="1" x14ac:dyDescent="0.3">
      <c r="A4" s="249"/>
      <c r="B4" s="41"/>
      <c r="C4" s="41"/>
      <c r="D4" s="41"/>
    </row>
    <row r="5" spans="1:16" s="248" customFormat="1" ht="55.5" customHeight="1" thickTop="1" x14ac:dyDescent="0.25">
      <c r="A5" s="316" t="s">
        <v>191</v>
      </c>
      <c r="B5" s="317" t="s">
        <v>209</v>
      </c>
      <c r="C5" s="318"/>
      <c r="D5" s="319"/>
      <c r="E5" s="845" t="s">
        <v>273</v>
      </c>
      <c r="F5" s="846"/>
      <c r="G5" s="846"/>
      <c r="H5" s="846"/>
      <c r="I5" s="846"/>
      <c r="J5" s="847"/>
    </row>
    <row r="6" spans="1:16" ht="104.25" customHeight="1" x14ac:dyDescent="0.25">
      <c r="A6" s="245"/>
      <c r="B6" s="250" t="s">
        <v>192</v>
      </c>
      <c r="C6" s="251" t="s">
        <v>185</v>
      </c>
      <c r="D6" s="252" t="s">
        <v>188</v>
      </c>
      <c r="E6" s="252" t="s">
        <v>178</v>
      </c>
      <c r="F6" s="301" t="s">
        <v>186</v>
      </c>
      <c r="G6" s="301" t="s">
        <v>169</v>
      </c>
      <c r="H6" s="301" t="s">
        <v>170</v>
      </c>
      <c r="I6" s="301" t="s">
        <v>171</v>
      </c>
      <c r="J6" s="302" t="s">
        <v>187</v>
      </c>
    </row>
    <row r="7" spans="1:16" ht="18" customHeight="1" x14ac:dyDescent="0.25">
      <c r="A7" s="245"/>
      <c r="B7" s="309">
        <v>1</v>
      </c>
      <c r="C7" s="309">
        <v>2</v>
      </c>
      <c r="D7" s="309">
        <v>3</v>
      </c>
      <c r="E7" s="255" t="s">
        <v>203</v>
      </c>
      <c r="F7" s="309">
        <v>5</v>
      </c>
      <c r="G7" s="309">
        <v>6</v>
      </c>
      <c r="H7" s="309">
        <v>7</v>
      </c>
      <c r="I7" s="309">
        <v>8</v>
      </c>
      <c r="J7" s="320">
        <v>9</v>
      </c>
    </row>
    <row r="8" spans="1:16" ht="23.25" customHeight="1" x14ac:dyDescent="0.25">
      <c r="A8" s="256">
        <v>1</v>
      </c>
      <c r="B8" s="696"/>
      <c r="C8" s="669"/>
      <c r="D8" s="672"/>
      <c r="E8" s="164">
        <f t="shared" ref="E8:E17" si="0">SUM(F8:J8)</f>
        <v>0</v>
      </c>
      <c r="F8" s="288"/>
      <c r="G8" s="288"/>
      <c r="H8" s="288"/>
      <c r="I8" s="288"/>
      <c r="J8" s="289"/>
    </row>
    <row r="9" spans="1:16" ht="23.25" customHeight="1" x14ac:dyDescent="0.25">
      <c r="A9" s="256">
        <v>2</v>
      </c>
      <c r="B9" s="697"/>
      <c r="C9" s="670"/>
      <c r="D9" s="673"/>
      <c r="E9" s="164">
        <f t="shared" si="0"/>
        <v>0</v>
      </c>
      <c r="F9" s="288"/>
      <c r="G9" s="288"/>
      <c r="H9" s="288"/>
      <c r="I9" s="288"/>
      <c r="J9" s="289"/>
    </row>
    <row r="10" spans="1:16" ht="23.25" customHeight="1" x14ac:dyDescent="0.25">
      <c r="A10" s="256">
        <v>3</v>
      </c>
      <c r="B10" s="697"/>
      <c r="C10" s="671"/>
      <c r="D10" s="673"/>
      <c r="E10" s="164">
        <f t="shared" si="0"/>
        <v>0</v>
      </c>
      <c r="F10" s="288"/>
      <c r="G10" s="288"/>
      <c r="H10" s="288"/>
      <c r="I10" s="288"/>
      <c r="J10" s="289"/>
    </row>
    <row r="11" spans="1:16" ht="23.25" customHeight="1" x14ac:dyDescent="0.25">
      <c r="A11" s="256">
        <v>4</v>
      </c>
      <c r="B11" s="697"/>
      <c r="C11" s="671"/>
      <c r="D11" s="672"/>
      <c r="E11" s="164">
        <f t="shared" si="0"/>
        <v>0</v>
      </c>
      <c r="F11" s="288"/>
      <c r="G11" s="288"/>
      <c r="H11" s="288"/>
      <c r="I11" s="288"/>
      <c r="J11" s="289"/>
    </row>
    <row r="12" spans="1:16" ht="23.25" customHeight="1" x14ac:dyDescent="0.25">
      <c r="A12" s="256">
        <v>5</v>
      </c>
      <c r="B12" s="697"/>
      <c r="C12" s="669"/>
      <c r="D12" s="673"/>
      <c r="E12" s="164">
        <f t="shared" si="0"/>
        <v>0</v>
      </c>
      <c r="F12" s="288"/>
      <c r="G12" s="288"/>
      <c r="H12" s="288"/>
      <c r="I12" s="288"/>
      <c r="J12" s="289"/>
    </row>
    <row r="13" spans="1:16" ht="23.25" customHeight="1" x14ac:dyDescent="0.25">
      <c r="A13" s="256">
        <v>6</v>
      </c>
      <c r="B13" s="697"/>
      <c r="C13" s="670"/>
      <c r="D13" s="673"/>
      <c r="E13" s="164">
        <f t="shared" si="0"/>
        <v>0</v>
      </c>
      <c r="F13" s="288"/>
      <c r="G13" s="288"/>
      <c r="H13" s="288"/>
      <c r="I13" s="288"/>
      <c r="J13" s="289"/>
    </row>
    <row r="14" spans="1:16" ht="23.25" customHeight="1" x14ac:dyDescent="0.25">
      <c r="A14" s="256">
        <v>7</v>
      </c>
      <c r="B14" s="697"/>
      <c r="C14" s="671"/>
      <c r="D14" s="672"/>
      <c r="E14" s="164">
        <f t="shared" si="0"/>
        <v>0</v>
      </c>
      <c r="F14" s="288"/>
      <c r="G14" s="288"/>
      <c r="H14" s="288"/>
      <c r="I14" s="288"/>
      <c r="J14" s="289"/>
    </row>
    <row r="15" spans="1:16" ht="21.75" customHeight="1" x14ac:dyDescent="0.25">
      <c r="A15" s="256">
        <v>8</v>
      </c>
      <c r="B15" s="697"/>
      <c r="C15" s="671"/>
      <c r="D15" s="673"/>
      <c r="E15" s="164">
        <f t="shared" si="0"/>
        <v>0</v>
      </c>
      <c r="F15" s="288"/>
      <c r="G15" s="288"/>
      <c r="H15" s="288"/>
      <c r="I15" s="288"/>
      <c r="J15" s="289"/>
    </row>
    <row r="16" spans="1:16" ht="21.75" customHeight="1" x14ac:dyDescent="0.25">
      <c r="A16" s="256">
        <v>9</v>
      </c>
      <c r="B16" s="697"/>
      <c r="C16" s="669"/>
      <c r="D16" s="673"/>
      <c r="E16" s="164">
        <f t="shared" si="0"/>
        <v>0</v>
      </c>
      <c r="F16" s="288"/>
      <c r="G16" s="288"/>
      <c r="H16" s="288"/>
      <c r="I16" s="288"/>
      <c r="J16" s="289"/>
      <c r="K16" s="245"/>
      <c r="L16" s="11"/>
      <c r="M16" s="11"/>
      <c r="N16" s="11"/>
      <c r="O16" s="11"/>
      <c r="P16" s="11"/>
    </row>
    <row r="17" spans="1:16" ht="21.75" customHeight="1" thickBot="1" x14ac:dyDescent="0.3">
      <c r="A17" s="246">
        <v>10</v>
      </c>
      <c r="B17" s="698"/>
      <c r="C17" s="670"/>
      <c r="D17" s="672"/>
      <c r="E17" s="165">
        <f t="shared" si="0"/>
        <v>0</v>
      </c>
      <c r="F17" s="691"/>
      <c r="G17" s="691"/>
      <c r="H17" s="691"/>
      <c r="I17" s="691"/>
      <c r="J17" s="692"/>
      <c r="K17" s="245"/>
      <c r="L17" s="11"/>
      <c r="M17" s="11"/>
      <c r="N17" s="11"/>
      <c r="O17" s="11"/>
      <c r="P17" s="11"/>
    </row>
    <row r="18" spans="1:16" s="257" customFormat="1" ht="24.75" customHeight="1" thickTop="1" thickBot="1" x14ac:dyDescent="0.3">
      <c r="A18" s="247" t="s">
        <v>280</v>
      </c>
      <c r="B18" s="217" t="s">
        <v>59</v>
      </c>
      <c r="C18" s="217"/>
      <c r="D18" s="314">
        <f>SUM(D8:D17)</f>
        <v>0</v>
      </c>
      <c r="E18" s="609">
        <f>SUM(E8:E17)</f>
        <v>0</v>
      </c>
      <c r="F18" s="693">
        <f t="shared" ref="F18:J18" si="1">SUM(F8:F17)</f>
        <v>0</v>
      </c>
      <c r="G18" s="694">
        <f t="shared" si="1"/>
        <v>0</v>
      </c>
      <c r="H18" s="694">
        <f t="shared" si="1"/>
        <v>0</v>
      </c>
      <c r="I18" s="694">
        <f t="shared" si="1"/>
        <v>0</v>
      </c>
      <c r="J18" s="695">
        <f t="shared" si="1"/>
        <v>0</v>
      </c>
    </row>
    <row r="19" spans="1:16" s="257" customFormat="1" ht="9" customHeight="1" thickTop="1" x14ac:dyDescent="0.25">
      <c r="D19" s="310"/>
      <c r="E19" s="311"/>
    </row>
    <row r="20" spans="1:16" ht="32.25" customHeight="1" thickBot="1" x14ac:dyDescent="0.3">
      <c r="A20" s="851" t="s">
        <v>210</v>
      </c>
      <c r="B20" s="821"/>
      <c r="C20" s="821"/>
      <c r="D20" s="821"/>
      <c r="E20" s="821"/>
      <c r="F20" s="821"/>
      <c r="G20" s="821"/>
      <c r="H20" s="821"/>
      <c r="I20" s="821"/>
      <c r="J20" s="821"/>
    </row>
    <row r="21" spans="1:16" ht="62.25" customHeight="1" thickTop="1" x14ac:dyDescent="0.25">
      <c r="A21" s="316" t="s">
        <v>198</v>
      </c>
      <c r="B21" s="864" t="s">
        <v>193</v>
      </c>
      <c r="C21" s="741"/>
      <c r="D21" s="742"/>
      <c r="E21" s="845" t="s">
        <v>200</v>
      </c>
      <c r="F21" s="846"/>
      <c r="G21" s="846"/>
      <c r="H21" s="846"/>
      <c r="I21" s="847"/>
      <c r="J21" s="4"/>
    </row>
    <row r="22" spans="1:16" ht="51.75" customHeight="1" x14ac:dyDescent="0.25">
      <c r="A22" s="312"/>
      <c r="B22" s="848" t="s">
        <v>194</v>
      </c>
      <c r="C22" s="849"/>
      <c r="D22" s="252" t="s">
        <v>188</v>
      </c>
      <c r="E22" s="252" t="s">
        <v>195</v>
      </c>
      <c r="F22" s="841" t="s">
        <v>196</v>
      </c>
      <c r="G22" s="842"/>
      <c r="H22" s="841" t="s">
        <v>197</v>
      </c>
      <c r="I22" s="852" t="s">
        <v>171</v>
      </c>
      <c r="J22" s="11"/>
    </row>
    <row r="23" spans="1:16" ht="12.75" customHeight="1" x14ac:dyDescent="0.25">
      <c r="A23" s="312"/>
      <c r="B23" s="850">
        <v>1</v>
      </c>
      <c r="C23" s="844"/>
      <c r="D23" s="309">
        <v>2</v>
      </c>
      <c r="E23" s="307" t="s">
        <v>208</v>
      </c>
      <c r="F23" s="843">
        <v>4</v>
      </c>
      <c r="G23" s="844"/>
      <c r="H23" s="843">
        <v>5</v>
      </c>
      <c r="I23" s="853">
        <v>8</v>
      </c>
      <c r="J23" s="4"/>
    </row>
    <row r="24" spans="1:16" ht="24.75" customHeight="1" x14ac:dyDescent="0.25">
      <c r="A24" s="256">
        <v>1</v>
      </c>
      <c r="B24" s="869"/>
      <c r="C24" s="870"/>
      <c r="D24" s="308"/>
      <c r="E24" s="313">
        <f t="shared" ref="E24:E32" si="2">SUM(F24:I24)</f>
        <v>0</v>
      </c>
      <c r="F24" s="838"/>
      <c r="G24" s="840"/>
      <c r="H24" s="838"/>
      <c r="I24" s="839"/>
      <c r="J24" s="4"/>
    </row>
    <row r="25" spans="1:16" ht="24.75" customHeight="1" x14ac:dyDescent="0.25">
      <c r="A25" s="256">
        <v>2</v>
      </c>
      <c r="B25" s="854"/>
      <c r="C25" s="855"/>
      <c r="D25" s="308"/>
      <c r="E25" s="313">
        <f t="shared" si="2"/>
        <v>0</v>
      </c>
      <c r="F25" s="838"/>
      <c r="G25" s="840"/>
      <c r="H25" s="838"/>
      <c r="I25" s="839"/>
      <c r="J25" s="4"/>
    </row>
    <row r="26" spans="1:16" ht="24.75" customHeight="1" x14ac:dyDescent="0.25">
      <c r="A26" s="256">
        <v>3</v>
      </c>
      <c r="B26" s="854"/>
      <c r="C26" s="855"/>
      <c r="D26" s="308"/>
      <c r="E26" s="313">
        <f t="shared" si="2"/>
        <v>0</v>
      </c>
      <c r="F26" s="838"/>
      <c r="G26" s="840"/>
      <c r="H26" s="838"/>
      <c r="I26" s="839"/>
      <c r="J26" s="4"/>
    </row>
    <row r="27" spans="1:16" ht="24.75" customHeight="1" x14ac:dyDescent="0.25">
      <c r="A27" s="256">
        <v>4</v>
      </c>
      <c r="B27" s="854"/>
      <c r="C27" s="855"/>
      <c r="D27" s="308"/>
      <c r="E27" s="313">
        <f t="shared" si="2"/>
        <v>0</v>
      </c>
      <c r="F27" s="838"/>
      <c r="G27" s="840"/>
      <c r="H27" s="838"/>
      <c r="I27" s="839"/>
      <c r="J27" s="4"/>
    </row>
    <row r="28" spans="1:16" ht="24.75" customHeight="1" x14ac:dyDescent="0.25">
      <c r="A28" s="256">
        <v>5</v>
      </c>
      <c r="B28" s="854"/>
      <c r="C28" s="855"/>
      <c r="D28" s="308"/>
      <c r="E28" s="313">
        <f t="shared" si="2"/>
        <v>0</v>
      </c>
      <c r="F28" s="838"/>
      <c r="G28" s="840"/>
      <c r="H28" s="838"/>
      <c r="I28" s="839"/>
      <c r="J28" s="4"/>
    </row>
    <row r="29" spans="1:16" ht="24.75" customHeight="1" x14ac:dyDescent="0.25">
      <c r="A29" s="256">
        <v>6</v>
      </c>
      <c r="B29" s="854"/>
      <c r="C29" s="855"/>
      <c r="D29" s="308"/>
      <c r="E29" s="313">
        <f t="shared" si="2"/>
        <v>0</v>
      </c>
      <c r="F29" s="838"/>
      <c r="G29" s="840"/>
      <c r="H29" s="838"/>
      <c r="I29" s="839"/>
      <c r="J29" s="4"/>
    </row>
    <row r="30" spans="1:16" ht="24.75" customHeight="1" x14ac:dyDescent="0.25">
      <c r="A30" s="256">
        <v>7</v>
      </c>
      <c r="B30" s="854"/>
      <c r="C30" s="855"/>
      <c r="D30" s="308"/>
      <c r="E30" s="313">
        <f t="shared" si="2"/>
        <v>0</v>
      </c>
      <c r="F30" s="838"/>
      <c r="G30" s="840"/>
      <c r="H30" s="838"/>
      <c r="I30" s="839"/>
      <c r="J30" s="4"/>
    </row>
    <row r="31" spans="1:16" ht="29.25" customHeight="1" x14ac:dyDescent="0.25">
      <c r="A31" s="256">
        <v>8</v>
      </c>
      <c r="B31" s="856"/>
      <c r="C31" s="857"/>
      <c r="D31" s="308"/>
      <c r="E31" s="313">
        <f t="shared" si="2"/>
        <v>0</v>
      </c>
      <c r="F31" s="838"/>
      <c r="G31" s="840"/>
      <c r="H31" s="838"/>
      <c r="I31" s="839"/>
      <c r="J31" s="4"/>
    </row>
    <row r="32" spans="1:16" ht="29.25" customHeight="1" x14ac:dyDescent="0.25">
      <c r="A32" s="256">
        <v>9</v>
      </c>
      <c r="B32" s="856"/>
      <c r="C32" s="857"/>
      <c r="D32" s="308"/>
      <c r="E32" s="313">
        <f t="shared" si="2"/>
        <v>0</v>
      </c>
      <c r="F32" s="838"/>
      <c r="G32" s="840"/>
      <c r="H32" s="836"/>
      <c r="I32" s="837"/>
      <c r="J32" s="4"/>
    </row>
    <row r="33" spans="1:10" ht="29.25" customHeight="1" thickBot="1" x14ac:dyDescent="0.3">
      <c r="A33" s="246">
        <v>10</v>
      </c>
      <c r="B33" s="858"/>
      <c r="C33" s="859"/>
      <c r="D33" s="308"/>
      <c r="E33" s="610">
        <f>SUM(F33:I33)</f>
        <v>0</v>
      </c>
      <c r="F33" s="838"/>
      <c r="G33" s="840"/>
      <c r="H33" s="862"/>
      <c r="I33" s="863"/>
      <c r="J33" s="4"/>
    </row>
    <row r="34" spans="1:10" ht="23.25" customHeight="1" thickTop="1" thickBot="1" x14ac:dyDescent="0.3">
      <c r="A34" s="247" t="s">
        <v>281</v>
      </c>
      <c r="B34" s="860" t="s">
        <v>59</v>
      </c>
      <c r="C34" s="861"/>
      <c r="D34" s="314">
        <f>SUM(D24:D33)</f>
        <v>0</v>
      </c>
      <c r="E34" s="609">
        <f>SUM(E24:E33)</f>
        <v>0</v>
      </c>
      <c r="F34" s="871">
        <f>SUM(F24:G33)</f>
        <v>0</v>
      </c>
      <c r="G34" s="861"/>
      <c r="H34" s="872">
        <f>SUM(H24:I33)</f>
        <v>0</v>
      </c>
      <c r="I34" s="866"/>
      <c r="J34" s="4"/>
    </row>
    <row r="35" spans="1:10" ht="13.8" thickTop="1" x14ac:dyDescent="0.25">
      <c r="A35" s="59"/>
    </row>
    <row r="36" spans="1:10" ht="13.8" thickBot="1" x14ac:dyDescent="0.3"/>
    <row r="37" spans="1:10" ht="33.75" customHeight="1" thickTop="1" thickBot="1" x14ac:dyDescent="0.3">
      <c r="A37" s="315" t="s">
        <v>282</v>
      </c>
      <c r="B37" s="867" t="s">
        <v>286</v>
      </c>
      <c r="C37" s="868"/>
      <c r="D37" s="868"/>
      <c r="E37" s="609">
        <f>Privatvermögen+E34</f>
        <v>0</v>
      </c>
      <c r="F37" s="860"/>
      <c r="G37" s="861"/>
      <c r="H37" s="865"/>
      <c r="I37" s="866"/>
      <c r="J37" s="4"/>
    </row>
    <row r="38" spans="1:10" ht="13.8" thickTop="1" x14ac:dyDescent="0.25"/>
    <row r="39" spans="1:10" ht="78" customHeight="1" x14ac:dyDescent="0.25">
      <c r="A39" s="829" t="s">
        <v>283</v>
      </c>
      <c r="B39" s="830"/>
      <c r="C39" s="830"/>
      <c r="D39" s="830"/>
      <c r="E39" s="830"/>
      <c r="F39" s="830"/>
      <c r="G39" s="830"/>
      <c r="H39" s="830"/>
      <c r="I39" s="830"/>
      <c r="J39" s="830"/>
    </row>
    <row r="40" spans="1:10" x14ac:dyDescent="0.25"/>
    <row r="41" spans="1:10" x14ac:dyDescent="0.25"/>
    <row r="42" spans="1:10" x14ac:dyDescent="0.25"/>
    <row r="43" spans="1:10" x14ac:dyDescent="0.25"/>
    <row r="44" spans="1:10" x14ac:dyDescent="0.25"/>
    <row r="45" spans="1:10" x14ac:dyDescent="0.25"/>
    <row r="46" spans="1:10" x14ac:dyDescent="0.25"/>
    <row r="47" spans="1:10" x14ac:dyDescent="0.25"/>
    <row r="48" spans="1:10"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x14ac:dyDescent="0.25"/>
    <row r="615" x14ac:dyDescent="0.25"/>
  </sheetData>
  <sheetProtection password="EFCF" sheet="1" objects="1" scenarios="1"/>
  <dataConsolidate/>
  <mergeCells count="49">
    <mergeCell ref="H33:I33"/>
    <mergeCell ref="B21:D21"/>
    <mergeCell ref="F37:G37"/>
    <mergeCell ref="H37:I37"/>
    <mergeCell ref="B37:D37"/>
    <mergeCell ref="B24:C24"/>
    <mergeCell ref="B25:C25"/>
    <mergeCell ref="B27:C27"/>
    <mergeCell ref="H24:I24"/>
    <mergeCell ref="H25:I25"/>
    <mergeCell ref="F34:G34"/>
    <mergeCell ref="H34:I34"/>
    <mergeCell ref="F27:G27"/>
    <mergeCell ref="F28:G28"/>
    <mergeCell ref="F29:G29"/>
    <mergeCell ref="F30:G30"/>
    <mergeCell ref="A39:J39"/>
    <mergeCell ref="H26:I26"/>
    <mergeCell ref="H27:I27"/>
    <mergeCell ref="H28:I28"/>
    <mergeCell ref="H29:I29"/>
    <mergeCell ref="H31:I31"/>
    <mergeCell ref="B30:C30"/>
    <mergeCell ref="B31:C31"/>
    <mergeCell ref="B32:C32"/>
    <mergeCell ref="B33:C33"/>
    <mergeCell ref="B34:C34"/>
    <mergeCell ref="F33:G33"/>
    <mergeCell ref="B28:C28"/>
    <mergeCell ref="B29:C29"/>
    <mergeCell ref="F26:G26"/>
    <mergeCell ref="B26:C26"/>
    <mergeCell ref="A1:I1"/>
    <mergeCell ref="E5:J5"/>
    <mergeCell ref="A3:J3"/>
    <mergeCell ref="B22:C22"/>
    <mergeCell ref="B23:C23"/>
    <mergeCell ref="A20:J20"/>
    <mergeCell ref="H22:I22"/>
    <mergeCell ref="H23:I23"/>
    <mergeCell ref="E21:I21"/>
    <mergeCell ref="H32:I32"/>
    <mergeCell ref="H30:I30"/>
    <mergeCell ref="F31:G31"/>
    <mergeCell ref="F32:G32"/>
    <mergeCell ref="F22:G22"/>
    <mergeCell ref="F23:G23"/>
    <mergeCell ref="F24:G24"/>
    <mergeCell ref="F25:G25"/>
  </mergeCells>
  <dataValidations count="1">
    <dataValidation type="list" allowBlank="1" showInputMessage="1" showErrorMessage="1" sqref="C8:C17">
      <formula1>"ja,nein"</formula1>
    </dataValidation>
  </dataValidations>
  <pageMargins left="0.70866141732283472" right="0.70866141732283472" top="0.98425196850393704" bottom="0.78740157480314965" header="0.31496062992125984" footer="0.31496062992125984"/>
  <pageSetup paperSize="9" scale="76" fitToHeight="2" orientation="landscape" r:id="rId1"/>
  <headerFooter scaleWithDoc="0">
    <oddFooter>&amp;L&amp;8TAB-13351/10.18&amp;C&amp;8&amp;P&amp;R&amp;8Anlage zum Antrag</oddFooter>
  </headerFooter>
  <rowBreaks count="1" manualBreakCount="1">
    <brk id="20" max="16383" man="1"/>
  </rowBreaks>
  <ignoredErrors>
    <ignoredError sqref="D18 D34 F18:J18" formulaRange="1"/>
  </ignoredErrors>
  <pictur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IW48"/>
  <sheetViews>
    <sheetView showZeros="0" workbookViewId="0">
      <pane xSplit="1" ySplit="3" topLeftCell="B4" activePane="bottomRight" state="frozen"/>
      <selection activeCell="E17" sqref="E17"/>
      <selection pane="topRight" activeCell="E17" sqref="E17"/>
      <selection pane="bottomLeft" activeCell="E17" sqref="E17"/>
      <selection pane="bottomRight" activeCell="E17" sqref="E17"/>
    </sheetView>
  </sheetViews>
  <sheetFormatPr baseColWidth="10" defaultColWidth="0" defaultRowHeight="13.2" zeroHeight="1" outlineLevelRow="1" outlineLevelCol="1" x14ac:dyDescent="0.25"/>
  <cols>
    <col min="1" max="1" width="81.44140625" style="4" customWidth="1"/>
    <col min="2" max="2" width="19.33203125" style="9" customWidth="1"/>
    <col min="3" max="3" width="11.44140625" style="4" customWidth="1" outlineLevel="1"/>
    <col min="4" max="4" width="3.44140625" style="4" customWidth="1"/>
    <col min="5" max="14" width="0" style="4" hidden="1" customWidth="1"/>
    <col min="15" max="16384" width="11.44140625" style="4" hidden="1"/>
  </cols>
  <sheetData>
    <row r="1" spans="1:257" s="874" customFormat="1" ht="24.9" customHeight="1" x14ac:dyDescent="0.25">
      <c r="A1" s="83">
        <f>Name</f>
        <v>0</v>
      </c>
      <c r="B1" s="767">
        <f>EUNr</f>
        <v>0</v>
      </c>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767"/>
      <c r="AC1" s="767"/>
      <c r="AD1" s="767"/>
      <c r="AE1" s="767"/>
      <c r="AF1" s="767"/>
      <c r="AG1" s="767"/>
      <c r="AH1" s="767"/>
      <c r="AI1" s="767"/>
      <c r="AJ1" s="767"/>
      <c r="AK1" s="767"/>
      <c r="AL1" s="767"/>
      <c r="AM1" s="767"/>
      <c r="AN1" s="767"/>
      <c r="AO1" s="767"/>
      <c r="AP1" s="767"/>
      <c r="AQ1" s="767"/>
      <c r="AR1" s="767"/>
      <c r="AS1" s="767"/>
      <c r="AT1" s="767"/>
      <c r="AU1" s="767"/>
      <c r="AV1" s="767"/>
      <c r="AW1" s="767"/>
      <c r="AX1" s="767"/>
      <c r="AY1" s="767"/>
      <c r="AZ1" s="767"/>
      <c r="BA1" s="767"/>
      <c r="BB1" s="767"/>
      <c r="BC1" s="767"/>
      <c r="BD1" s="767"/>
      <c r="BE1" s="767"/>
      <c r="BF1" s="767"/>
      <c r="BG1" s="767"/>
      <c r="BH1" s="767"/>
      <c r="BI1" s="767"/>
      <c r="BJ1" s="767"/>
      <c r="BK1" s="767"/>
      <c r="BL1" s="767"/>
      <c r="BM1" s="767"/>
      <c r="BN1" s="767"/>
      <c r="BO1" s="767"/>
      <c r="BP1" s="767"/>
      <c r="BQ1" s="767"/>
      <c r="BR1" s="767"/>
      <c r="BS1" s="767"/>
      <c r="BT1" s="767"/>
      <c r="BU1" s="767"/>
      <c r="BV1" s="767"/>
      <c r="BW1" s="767"/>
      <c r="BX1" s="767"/>
      <c r="BY1" s="767"/>
      <c r="BZ1" s="767"/>
      <c r="CA1" s="767"/>
      <c r="CB1" s="767"/>
      <c r="CC1" s="767"/>
      <c r="CD1" s="767"/>
      <c r="CE1" s="767"/>
      <c r="CF1" s="767"/>
      <c r="CG1" s="767"/>
      <c r="CH1" s="767"/>
      <c r="CI1" s="767"/>
      <c r="CJ1" s="767"/>
      <c r="CK1" s="767"/>
      <c r="CL1" s="767"/>
      <c r="CM1" s="767"/>
      <c r="CN1" s="767"/>
      <c r="CO1" s="767"/>
      <c r="CP1" s="767"/>
      <c r="CQ1" s="767"/>
      <c r="CR1" s="767"/>
      <c r="CS1" s="767"/>
      <c r="CT1" s="767"/>
      <c r="CU1" s="767"/>
      <c r="CV1" s="767"/>
      <c r="CW1" s="767"/>
      <c r="CX1" s="767"/>
      <c r="CY1" s="767"/>
      <c r="CZ1" s="767"/>
      <c r="DA1" s="767"/>
      <c r="DB1" s="767"/>
      <c r="DC1" s="767"/>
      <c r="DD1" s="767"/>
      <c r="DE1" s="767"/>
      <c r="DF1" s="767"/>
      <c r="DG1" s="767"/>
      <c r="DH1" s="767"/>
      <c r="DI1" s="767"/>
      <c r="DJ1" s="767"/>
      <c r="DK1" s="767"/>
      <c r="DL1" s="767"/>
      <c r="DM1" s="767"/>
      <c r="DN1" s="767"/>
      <c r="DO1" s="767"/>
      <c r="DP1" s="767"/>
      <c r="DQ1" s="767"/>
      <c r="DR1" s="767"/>
      <c r="DS1" s="767"/>
      <c r="DT1" s="767"/>
      <c r="DU1" s="767"/>
      <c r="DV1" s="767"/>
      <c r="DW1" s="767"/>
      <c r="DX1" s="767"/>
      <c r="DY1" s="767"/>
      <c r="DZ1" s="767"/>
      <c r="EA1" s="767"/>
      <c r="EB1" s="767"/>
      <c r="EC1" s="767"/>
      <c r="ED1" s="767"/>
      <c r="EE1" s="767"/>
      <c r="EF1" s="767"/>
      <c r="EG1" s="767"/>
      <c r="EH1" s="767"/>
      <c r="EI1" s="767"/>
      <c r="EJ1" s="767"/>
      <c r="EK1" s="767"/>
      <c r="EL1" s="767"/>
      <c r="EM1" s="767"/>
      <c r="EN1" s="767"/>
      <c r="EO1" s="767"/>
      <c r="EP1" s="767"/>
      <c r="EQ1" s="767"/>
      <c r="ER1" s="767"/>
      <c r="ES1" s="767"/>
      <c r="ET1" s="767"/>
      <c r="EU1" s="767"/>
      <c r="EV1" s="767"/>
      <c r="EW1" s="767"/>
      <c r="EX1" s="767"/>
      <c r="EY1" s="767"/>
      <c r="EZ1" s="767"/>
      <c r="FA1" s="767"/>
      <c r="FB1" s="767"/>
      <c r="FC1" s="767"/>
      <c r="FD1" s="767"/>
      <c r="FE1" s="767"/>
      <c r="FF1" s="767"/>
      <c r="FG1" s="767"/>
      <c r="FH1" s="767"/>
      <c r="FI1" s="767"/>
      <c r="FJ1" s="767"/>
      <c r="FK1" s="767"/>
      <c r="FL1" s="767"/>
      <c r="FM1" s="767"/>
      <c r="FN1" s="767"/>
      <c r="FO1" s="767"/>
      <c r="FP1" s="767"/>
      <c r="FQ1" s="767"/>
      <c r="FR1" s="767"/>
      <c r="FS1" s="767"/>
      <c r="FT1" s="767"/>
      <c r="FU1" s="767"/>
      <c r="FV1" s="767"/>
      <c r="FW1" s="767"/>
      <c r="FX1" s="767"/>
      <c r="FY1" s="767"/>
      <c r="FZ1" s="767"/>
      <c r="GA1" s="767"/>
      <c r="GB1" s="767"/>
      <c r="GC1" s="767"/>
      <c r="GD1" s="767"/>
      <c r="GE1" s="767"/>
      <c r="GF1" s="767"/>
      <c r="GG1" s="767"/>
      <c r="GH1" s="767"/>
      <c r="GI1" s="767"/>
      <c r="GJ1" s="767"/>
      <c r="GK1" s="767"/>
      <c r="GL1" s="767"/>
      <c r="GM1" s="767"/>
      <c r="GN1" s="767"/>
      <c r="GO1" s="767"/>
      <c r="GP1" s="767"/>
      <c r="GQ1" s="767"/>
      <c r="GR1" s="767"/>
      <c r="GS1" s="767"/>
      <c r="GT1" s="767"/>
      <c r="GU1" s="767"/>
      <c r="GV1" s="767"/>
      <c r="GW1" s="767"/>
      <c r="GX1" s="767"/>
      <c r="GY1" s="767"/>
      <c r="GZ1" s="767"/>
      <c r="HA1" s="767"/>
      <c r="HB1" s="767"/>
      <c r="HC1" s="767"/>
      <c r="HD1" s="767"/>
      <c r="HE1" s="767"/>
      <c r="HF1" s="767"/>
      <c r="HG1" s="767"/>
      <c r="HH1" s="767"/>
      <c r="HI1" s="767"/>
      <c r="HJ1" s="767"/>
      <c r="HK1" s="767"/>
      <c r="HL1" s="767"/>
      <c r="HM1" s="767"/>
      <c r="HN1" s="767"/>
      <c r="HO1" s="767"/>
      <c r="HP1" s="767"/>
      <c r="HQ1" s="767"/>
      <c r="HR1" s="767"/>
      <c r="HS1" s="767"/>
      <c r="HT1" s="767"/>
      <c r="HU1" s="767"/>
      <c r="HV1" s="767"/>
      <c r="HW1" s="767"/>
      <c r="HX1" s="767"/>
      <c r="HY1" s="767"/>
      <c r="HZ1" s="767"/>
      <c r="IA1" s="767"/>
      <c r="IB1" s="767"/>
      <c r="IC1" s="767"/>
      <c r="ID1" s="767"/>
      <c r="IE1" s="767"/>
      <c r="IF1" s="767"/>
      <c r="IG1" s="767"/>
      <c r="IH1" s="767"/>
      <c r="II1" s="767"/>
      <c r="IJ1" s="767"/>
      <c r="IK1" s="767"/>
      <c r="IL1" s="767"/>
      <c r="IM1" s="767"/>
      <c r="IN1" s="767"/>
      <c r="IO1" s="767"/>
      <c r="IP1" s="767"/>
      <c r="IQ1" s="767"/>
      <c r="IR1" s="767"/>
      <c r="IS1" s="767"/>
      <c r="IT1" s="767"/>
      <c r="IU1" s="767"/>
      <c r="IV1" s="767"/>
      <c r="IW1" s="767"/>
    </row>
    <row r="2" spans="1:257" s="59" customFormat="1" ht="21" customHeight="1" x14ac:dyDescent="0.25">
      <c r="A2" s="99" t="s">
        <v>54</v>
      </c>
      <c r="B2" s="100"/>
    </row>
    <row r="3" spans="1:257" ht="20.100000000000001" customHeight="1" x14ac:dyDescent="0.25">
      <c r="A3" s="66" t="s">
        <v>0</v>
      </c>
      <c r="B3" s="108" t="s">
        <v>2</v>
      </c>
    </row>
    <row r="4" spans="1:257" ht="18" customHeight="1" x14ac:dyDescent="0.25">
      <c r="A4" s="60" t="s">
        <v>85</v>
      </c>
      <c r="B4" s="61">
        <v>250000</v>
      </c>
    </row>
    <row r="5" spans="1:257" ht="20.100000000000001" customHeight="1" x14ac:dyDescent="0.25">
      <c r="A5" s="80" t="s">
        <v>81</v>
      </c>
      <c r="B5" s="62">
        <v>100000</v>
      </c>
      <c r="C5" s="63">
        <f>IFERROR(B5/B4,0)</f>
        <v>0.4</v>
      </c>
    </row>
    <row r="6" spans="1:257" ht="20.100000000000001" customHeight="1" x14ac:dyDescent="0.25">
      <c r="A6" s="77" t="s">
        <v>49</v>
      </c>
      <c r="B6" s="24" t="e">
        <f>Verlust_Marktfrucht</f>
        <v>#REF!</v>
      </c>
      <c r="I6" s="4">
        <v>0</v>
      </c>
    </row>
    <row r="7" spans="1:257" ht="20.100000000000001" customHeight="1" x14ac:dyDescent="0.25">
      <c r="A7" s="78" t="e">
        <f>IF(OR(ABS(B9)&gt;ABS(B7)),"Ertragsausfall Futterbau (nicht berücksichtigt, da Futterzukauf größer ist)","Ertragsausfall Futterbau (aus Tabelle 'Bodenproduktion')")</f>
        <v>#REF!</v>
      </c>
      <c r="B7" s="25" t="e">
        <f>Verlust_Futter</f>
        <v>#REF!</v>
      </c>
    </row>
    <row r="8" spans="1:257" ht="20.100000000000001" customHeight="1" x14ac:dyDescent="0.25">
      <c r="A8" s="75" t="s">
        <v>66</v>
      </c>
      <c r="B8" s="25">
        <f>WertTiereSchadjahr-WertTiere3jM</f>
        <v>0</v>
      </c>
    </row>
    <row r="9" spans="1:257" ht="27" customHeight="1" x14ac:dyDescent="0.25">
      <c r="A9" s="79" t="e">
        <f>"Außerordentlicher Aufwand Futtermittel"&amp;IF(ABS(B7)&gt;ABS(B9)," (stattdessen ist der Ertragsausfall Futterbau Teil der Schadenshöhe)","")</f>
        <v>#REF!</v>
      </c>
      <c r="B9" s="14"/>
    </row>
    <row r="10" spans="1:257" ht="20.100000000000001" hidden="1" customHeight="1" outlineLevel="1" x14ac:dyDescent="0.25">
      <c r="A10" s="74" t="s">
        <v>24</v>
      </c>
      <c r="B10" s="13"/>
    </row>
    <row r="11" spans="1:257" ht="20.100000000000001" hidden="1" customHeight="1" outlineLevel="1" x14ac:dyDescent="0.25">
      <c r="A11" s="74" t="s">
        <v>25</v>
      </c>
      <c r="B11" s="13"/>
    </row>
    <row r="12" spans="1:257" ht="20.100000000000001" hidden="1" customHeight="1" outlineLevel="1" x14ac:dyDescent="0.25">
      <c r="A12" s="74" t="s">
        <v>26</v>
      </c>
      <c r="B12" s="13"/>
    </row>
    <row r="13" spans="1:257" ht="20.100000000000001" customHeight="1" collapsed="1" x14ac:dyDescent="0.25">
      <c r="A13" s="121" t="s">
        <v>77</v>
      </c>
      <c r="B13" s="40" t="e">
        <f>Einsparungen</f>
        <v>#REF!</v>
      </c>
    </row>
    <row r="14" spans="1:257" ht="20.100000000000001" customHeight="1" x14ac:dyDescent="0.25">
      <c r="A14" s="75" t="s">
        <v>106</v>
      </c>
      <c r="B14" s="14"/>
    </row>
    <row r="15" spans="1:257" ht="20.100000000000001" customHeight="1" x14ac:dyDescent="0.25">
      <c r="A15" s="76" t="s">
        <v>53</v>
      </c>
      <c r="B15" s="14"/>
    </row>
    <row r="16" spans="1:257" s="7" customFormat="1" ht="20.100000000000001" customHeight="1" x14ac:dyDescent="0.25">
      <c r="A16" s="103" t="s">
        <v>47</v>
      </c>
      <c r="B16" s="104" t="e">
        <f>ABS(B6-MAX(ABS(B7),ABS(B9))+(B8)-ABS(B10)-ABS(B11)-ABS(B12)+ABS(B13)+ABS(B14)+ABS(B15))</f>
        <v>#REF!</v>
      </c>
    </row>
    <row r="17" spans="1:4" ht="5.25" customHeight="1" outlineLevel="1" x14ac:dyDescent="0.25">
      <c r="A17" s="68"/>
      <c r="B17" s="5"/>
    </row>
    <row r="18" spans="1:4" s="6" customFormat="1" ht="20.100000000000001" customHeight="1" x14ac:dyDescent="0.25">
      <c r="A18" s="873" t="s">
        <v>43</v>
      </c>
      <c r="B18" s="873"/>
      <c r="C18" s="873"/>
      <c r="D18" s="873"/>
    </row>
    <row r="19" spans="1:4" s="27" customFormat="1" ht="20.100000000000001" customHeight="1" x14ac:dyDescent="0.25">
      <c r="A19" s="72" t="s">
        <v>65</v>
      </c>
      <c r="B19" s="101">
        <f>relVerlustBoden</f>
        <v>0</v>
      </c>
    </row>
    <row r="20" spans="1:4" s="6" customFormat="1" ht="20.100000000000001" customHeight="1" x14ac:dyDescent="0.25">
      <c r="A20" s="69" t="s">
        <v>63</v>
      </c>
      <c r="B20" s="102" t="e">
        <f>IF(Schaden&lt;&gt;0,IF(C20,"ja","nein"),"")</f>
        <v>#REF!</v>
      </c>
      <c r="C20" s="6" t="b">
        <f>ABS(B19)&gt;0.3</f>
        <v>0</v>
      </c>
    </row>
    <row r="21" spans="1:4" s="6" customFormat="1" ht="20.100000000000001" customHeight="1" x14ac:dyDescent="0.25">
      <c r="A21" s="70" t="s">
        <v>64</v>
      </c>
      <c r="B21" s="102" t="e">
        <f>IF(Schaden&lt;&gt;0,IF(C21,"ja","nein"),"")</f>
        <v>#REF!</v>
      </c>
      <c r="C21" s="6" t="e">
        <f>AND(C22,C23,C24)</f>
        <v>#REF!</v>
      </c>
    </row>
    <row r="22" spans="1:4" s="17" customFormat="1" ht="20.100000000000001" customHeight="1" x14ac:dyDescent="0.25">
      <c r="A22" s="70" t="s">
        <v>55</v>
      </c>
      <c r="B22" s="101" t="e">
        <f>IF(Schaden&lt;&gt;0,IF('4 - Cash Flow III + Gewerbe'!CFIII=0,"Cashflow fehlt!",IF(C22,"ja","nein")),"")</f>
        <v>#REF!</v>
      </c>
      <c r="C22" s="6" t="e">
        <f>AND(ABS('4 - Cash Flow III + Gewerbe'!Schaden)&gt;0,ABS('4 - Cash Flow III + Gewerbe'!Schaden)&gt;'4 - Cash Flow III + Gewerbe'!CFIII)</f>
        <v>#REF!</v>
      </c>
    </row>
    <row r="23" spans="1:4" s="17" customFormat="1" ht="20.100000000000001" customHeight="1" x14ac:dyDescent="0.25">
      <c r="A23" s="70" t="s">
        <v>56</v>
      </c>
      <c r="B23" s="101" t="e">
        <f>IF(Schaden&lt;&gt;0,IF(C23,"ja","nein"),"")</f>
        <v>#REF!</v>
      </c>
      <c r="C23" s="17" t="e">
        <f>KapitalanteilÖff&lt;=0.25</f>
        <v>#REF!</v>
      </c>
    </row>
    <row r="24" spans="1:4" s="16" customFormat="1" ht="20.100000000000001" customHeight="1" x14ac:dyDescent="0.25">
      <c r="A24" s="70" t="s">
        <v>80</v>
      </c>
      <c r="B24" s="101" t="e">
        <f>IF(Schaden&lt;&gt;0,IF(C24,"ja","nein"),"")</f>
        <v>#REF!</v>
      </c>
      <c r="C24" s="16" t="b">
        <f>AnteilGewerbe&lt;=0.35</f>
        <v>0</v>
      </c>
      <c r="D24" s="94"/>
    </row>
    <row r="25" spans="1:4" s="45" customFormat="1" ht="20.100000000000001" customHeight="1" x14ac:dyDescent="0.25">
      <c r="A25" s="71" t="s">
        <v>57</v>
      </c>
      <c r="B25" s="44" t="e">
        <f>IF(AngerechnetesPrivatvermögen&gt;Schaden/2,AngerechnetesPrivatvermögen-Schaden/2,0)</f>
        <v>#REF!</v>
      </c>
      <c r="D25" s="94"/>
    </row>
    <row r="26" spans="1:4" s="22" customFormat="1" ht="20.100000000000001" customHeight="1" thickBot="1" x14ac:dyDescent="0.3">
      <c r="A26" s="107" t="s">
        <v>78</v>
      </c>
      <c r="B26" s="106" t="e">
        <f>IF(AND(C20,C21,Schaden&gt;B25),Schaden-ABS(B25),0)</f>
        <v>#REF!</v>
      </c>
      <c r="D26" s="23"/>
    </row>
    <row r="27" spans="1:4" s="23" customFormat="1" ht="20.100000000000001" customHeight="1" outlineLevel="1" thickBot="1" x14ac:dyDescent="0.3">
      <c r="A27" s="73" t="s">
        <v>79</v>
      </c>
      <c r="B27" s="64">
        <v>0.5</v>
      </c>
      <c r="C27" s="65">
        <v>500000</v>
      </c>
    </row>
    <row r="28" spans="1:4" s="23" customFormat="1" ht="20.100000000000001" customHeight="1" x14ac:dyDescent="0.25">
      <c r="A28" s="111" t="s">
        <v>107</v>
      </c>
      <c r="B28" s="53" t="e">
        <f>IF(B26&gt;5000,IF(B26&gt;C27*2,C27,B26/2),0)</f>
        <v>#REF!</v>
      </c>
    </row>
    <row r="29" spans="1:4" s="18" customFormat="1" ht="20.100000000000001" customHeight="1" x14ac:dyDescent="0.25">
      <c r="A29" s="67" t="s">
        <v>58</v>
      </c>
      <c r="B29" s="19" t="e">
        <f>IF(B28&gt;0,B28*'5 - kf verw PrivVermögen EU-PG'!#REF!,0)</f>
        <v>#REF!</v>
      </c>
      <c r="D29" s="94"/>
    </row>
    <row r="30" spans="1:4" s="22" customFormat="1" ht="20.100000000000001" customHeight="1" thickBot="1" x14ac:dyDescent="0.3">
      <c r="A30" s="105" t="s">
        <v>62</v>
      </c>
      <c r="B30" s="106" t="e">
        <f>IF(B28&gt;B29,B28-B29,0)</f>
        <v>#REF!</v>
      </c>
      <c r="D30" s="23"/>
    </row>
    <row r="31" spans="1:4" s="18" customFormat="1" ht="20.100000000000001" customHeight="1" x14ac:dyDescent="0.25">
      <c r="A31" s="21"/>
      <c r="B31" s="21"/>
      <c r="D31" s="94"/>
    </row>
    <row r="32" spans="1:4" s="6" customFormat="1" ht="20.100000000000001" customHeight="1" x14ac:dyDescent="0.25">
      <c r="A32" s="876" t="s">
        <v>48</v>
      </c>
      <c r="B32" s="876"/>
      <c r="D32" s="94"/>
    </row>
    <row r="33" spans="1:2" s="6" customFormat="1" ht="20.100000000000001" customHeight="1" x14ac:dyDescent="0.25">
      <c r="A33" s="877"/>
      <c r="B33" s="877"/>
    </row>
    <row r="34" spans="1:2" s="6" customFormat="1" ht="20.100000000000001" customHeight="1" x14ac:dyDescent="0.25">
      <c r="A34" s="877" t="e">
        <f>IF(AND(Schaden&gt;0,B4=0),"In dieser Tabelle keine Einkünfte eingegeben!","")</f>
        <v>#REF!</v>
      </c>
      <c r="B34" s="877"/>
    </row>
    <row r="35" spans="1:2" s="6" customFormat="1" ht="20.100000000000001" customHeight="1" x14ac:dyDescent="0.25">
      <c r="A35" s="877" t="e">
        <f>IF(Schaden&gt;0,IF('4 - Cash Flow III + Gewerbe'!H16=0,"In Tabelle 'Jahresabschluss' keine Gewinne angegeben! ","")&amp;IF('4 - Cash Flow III + Gewerbe'!H22=0,"Keine Abschreibungen angegeben! ",""),"")</f>
        <v>#REF!</v>
      </c>
      <c r="B35" s="877"/>
    </row>
    <row r="36" spans="1:2" s="6" customFormat="1" ht="38.25" customHeight="1" x14ac:dyDescent="0.25">
      <c r="A36" s="875" t="e">
        <f>IF(Schaden&gt;0,IF('5 - kf verw PrivVermögen EU-PG'!D19=0,"In Tabelle 'Gesellschafter' keine Anteile am Unternehmen angegeben! ","")&amp;IF('5 - kf verw PrivVermögen EU-PG'!E19=0,"Keine Privatvermögen angegeben! ","")&amp;IF('5 - kf verw PrivVermögen EU-PG'!E19=0,"Keine Privateinkünfte angegeben! ",""),"")</f>
        <v>#REF!</v>
      </c>
      <c r="B36" s="875"/>
    </row>
    <row r="37" spans="1:2" s="18" customFormat="1" ht="20.100000000000001" customHeight="1" x14ac:dyDescent="0.25">
      <c r="A37" s="20"/>
      <c r="B37" s="20"/>
    </row>
    <row r="38" spans="1:2" s="18" customFormat="1" ht="20.100000000000001" customHeight="1" x14ac:dyDescent="0.25">
      <c r="A38" s="20"/>
      <c r="B38" s="20"/>
    </row>
    <row r="39" spans="1:2" s="18" customFormat="1" ht="20.100000000000001" customHeight="1" x14ac:dyDescent="0.25">
      <c r="A39" s="20"/>
      <c r="B39" s="20"/>
    </row>
    <row r="40" spans="1:2" s="18" customFormat="1" ht="20.100000000000001" hidden="1" customHeight="1" x14ac:dyDescent="0.25">
      <c r="A40" s="20"/>
      <c r="B40" s="20"/>
    </row>
    <row r="41" spans="1:2" hidden="1" x14ac:dyDescent="0.25">
      <c r="B41" s="4"/>
    </row>
    <row r="42" spans="1:2" hidden="1" x14ac:dyDescent="0.25">
      <c r="B42" s="4"/>
    </row>
    <row r="43" spans="1:2" hidden="1" x14ac:dyDescent="0.25">
      <c r="B43" s="4"/>
    </row>
    <row r="44" spans="1:2" hidden="1" x14ac:dyDescent="0.25">
      <c r="B44" s="4"/>
    </row>
    <row r="45" spans="1:2" hidden="1" x14ac:dyDescent="0.25">
      <c r="B45" s="4"/>
    </row>
    <row r="46" spans="1:2" x14ac:dyDescent="0.25"/>
    <row r="47" spans="1:2" x14ac:dyDescent="0.25"/>
    <row r="48" spans="1:2" x14ac:dyDescent="0.25"/>
  </sheetData>
  <sheetProtection selectLockedCells="1"/>
  <dataConsolidate/>
  <mergeCells count="7">
    <mergeCell ref="A18:D18"/>
    <mergeCell ref="B1:XFD1"/>
    <mergeCell ref="A36:B36"/>
    <mergeCell ref="A32:B32"/>
    <mergeCell ref="A33:B33"/>
    <mergeCell ref="A35:B35"/>
    <mergeCell ref="A34:B34"/>
  </mergeCells>
  <printOptions horizontalCentered="1" verticalCentered="1"/>
  <pageMargins left="0.59055118110236227" right="0.39370078740157483" top="1.1811023622047245" bottom="1.1811023622047245" header="0.39370078740157483" footer="0.39370078740157483"/>
  <pageSetup paperSize="9" scale="94" orientation="portrait" r:id="rId1"/>
  <headerFooter alignWithMargins="0">
    <oddHeader>&amp;C&amp;"Arial,Fett"&amp;12&amp;A&amp;R&amp;G</oddHeader>
    <oddFooter>&amp;L&amp;F&amp;C&amp;D&amp;R&amp;P</oddFooter>
  </headerFooter>
  <legacyDrawing r:id="rId2"/>
  <legacyDrawingHF r:id="rId3"/>
  <picture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L45"/>
  <sheetViews>
    <sheetView workbookViewId="0">
      <pane xSplit="1" ySplit="1" topLeftCell="B2" activePane="bottomRight" state="frozen"/>
      <selection activeCell="E17" sqref="E17"/>
      <selection pane="topRight" activeCell="E17" sqref="E17"/>
      <selection pane="bottomLeft" activeCell="E17" sqref="E17"/>
      <selection pane="bottomRight" activeCell="F2" sqref="F2:F14"/>
    </sheetView>
  </sheetViews>
  <sheetFormatPr baseColWidth="10" defaultColWidth="11.44140625" defaultRowHeight="13.2" outlineLevelCol="1" x14ac:dyDescent="0.25"/>
  <cols>
    <col min="1" max="1" width="40.33203125" style="4" customWidth="1"/>
    <col min="2" max="2" width="22.88671875" style="4" hidden="1" customWidth="1" outlineLevel="1"/>
    <col min="3" max="3" width="10" style="4" hidden="1" customWidth="1" outlineLevel="1"/>
    <col min="4" max="4" width="16.109375" style="4" bestFit="1" customWidth="1" collapsed="1"/>
    <col min="5" max="5" width="17" style="115" bestFit="1" customWidth="1" collapsed="1"/>
    <col min="6" max="16384" width="11.44140625" style="4"/>
  </cols>
  <sheetData>
    <row r="1" spans="1:12" s="54" customFormat="1" x14ac:dyDescent="0.25">
      <c r="A1" s="54" t="s">
        <v>29</v>
      </c>
      <c r="B1" s="54" t="s">
        <v>30</v>
      </c>
      <c r="C1" s="54" t="s">
        <v>1</v>
      </c>
      <c r="D1" s="54" t="s">
        <v>50</v>
      </c>
      <c r="E1" s="114" t="s">
        <v>51</v>
      </c>
      <c r="F1" s="54" t="s">
        <v>52</v>
      </c>
    </row>
    <row r="2" spans="1:12" x14ac:dyDescent="0.25">
      <c r="A2" s="55" t="s">
        <v>34</v>
      </c>
      <c r="B2" s="4" t="s">
        <v>27</v>
      </c>
      <c r="C2" s="56">
        <v>4001</v>
      </c>
      <c r="D2" s="57">
        <v>15.4</v>
      </c>
      <c r="E2" s="115">
        <v>78.900000000000006</v>
      </c>
      <c r="F2" s="57">
        <v>18.7</v>
      </c>
      <c r="G2" s="58"/>
      <c r="L2" s="4" t="s">
        <v>34</v>
      </c>
    </row>
    <row r="3" spans="1:12" x14ac:dyDescent="0.25">
      <c r="A3" s="55" t="s">
        <v>13</v>
      </c>
      <c r="B3" s="4" t="s">
        <v>27</v>
      </c>
      <c r="C3" s="56">
        <v>4002</v>
      </c>
      <c r="D3" s="57">
        <v>15.4</v>
      </c>
      <c r="E3" s="115">
        <v>54.5</v>
      </c>
      <c r="F3" s="57">
        <v>18.7</v>
      </c>
      <c r="G3" s="58"/>
      <c r="L3" s="4" t="s">
        <v>13</v>
      </c>
    </row>
    <row r="4" spans="1:12" x14ac:dyDescent="0.25">
      <c r="A4" s="55" t="s">
        <v>15</v>
      </c>
      <c r="B4" s="4" t="s">
        <v>27</v>
      </c>
      <c r="C4" s="56">
        <v>4005</v>
      </c>
      <c r="D4" s="57">
        <v>12.7</v>
      </c>
      <c r="E4" s="115">
        <v>76.900000000000006</v>
      </c>
      <c r="F4" s="57">
        <v>17.7</v>
      </c>
      <c r="G4" s="58"/>
      <c r="L4" s="4" t="s">
        <v>15</v>
      </c>
    </row>
    <row r="5" spans="1:12" x14ac:dyDescent="0.25">
      <c r="A5" s="56" t="s">
        <v>14</v>
      </c>
      <c r="B5" s="4" t="s">
        <v>27</v>
      </c>
      <c r="C5" s="56">
        <v>4004</v>
      </c>
      <c r="D5" s="57">
        <v>12.4</v>
      </c>
      <c r="E5" s="115">
        <v>65.8</v>
      </c>
      <c r="F5" s="57">
        <v>16.899999999999999</v>
      </c>
      <c r="G5" s="58"/>
      <c r="L5" s="4" t="s">
        <v>14</v>
      </c>
    </row>
    <row r="6" spans="1:12" x14ac:dyDescent="0.25">
      <c r="A6" s="55" t="s">
        <v>94</v>
      </c>
      <c r="B6" s="4" t="s">
        <v>27</v>
      </c>
      <c r="C6" s="56">
        <v>4017</v>
      </c>
      <c r="D6" s="113">
        <v>12.8</v>
      </c>
      <c r="E6" s="115">
        <v>62.7</v>
      </c>
      <c r="F6" s="57">
        <v>16.7</v>
      </c>
      <c r="G6" s="58"/>
      <c r="L6" s="4" t="s">
        <v>94</v>
      </c>
    </row>
    <row r="7" spans="1:12" x14ac:dyDescent="0.25">
      <c r="A7" s="55" t="s">
        <v>36</v>
      </c>
      <c r="B7" s="4" t="s">
        <v>27</v>
      </c>
      <c r="C7" s="56">
        <v>4006</v>
      </c>
      <c r="D7" s="57">
        <v>16.2</v>
      </c>
      <c r="E7" s="115">
        <v>58.4</v>
      </c>
      <c r="F7" s="57">
        <v>19.8</v>
      </c>
      <c r="G7" s="58"/>
      <c r="L7" s="4" t="s">
        <v>36</v>
      </c>
    </row>
    <row r="8" spans="1:12" x14ac:dyDescent="0.25">
      <c r="A8" s="56" t="s">
        <v>16</v>
      </c>
      <c r="B8" s="4" t="s">
        <v>27</v>
      </c>
      <c r="C8" s="56">
        <v>4007</v>
      </c>
      <c r="D8" s="57">
        <v>13.9</v>
      </c>
      <c r="E8" s="115">
        <v>40.6</v>
      </c>
      <c r="F8" s="57">
        <v>16.600000000000001</v>
      </c>
      <c r="G8" s="58"/>
      <c r="L8" s="4" t="s">
        <v>16</v>
      </c>
    </row>
    <row r="9" spans="1:12" x14ac:dyDescent="0.25">
      <c r="A9" s="56" t="s">
        <v>17</v>
      </c>
      <c r="B9" s="4" t="s">
        <v>27</v>
      </c>
      <c r="C9" s="56">
        <v>4010</v>
      </c>
      <c r="D9" s="57">
        <v>15</v>
      </c>
      <c r="E9" s="115">
        <v>91.1</v>
      </c>
      <c r="F9" s="57">
        <v>18.2</v>
      </c>
      <c r="G9" s="58"/>
      <c r="L9" s="4" t="s">
        <v>17</v>
      </c>
    </row>
    <row r="10" spans="1:12" x14ac:dyDescent="0.25">
      <c r="A10" s="55" t="s">
        <v>19</v>
      </c>
      <c r="B10" s="59" t="s">
        <v>33</v>
      </c>
      <c r="C10" s="56">
        <v>4024</v>
      </c>
      <c r="D10" s="57">
        <v>37.5</v>
      </c>
      <c r="E10" s="115">
        <v>36.6</v>
      </c>
      <c r="F10" s="57">
        <v>36.9</v>
      </c>
      <c r="G10" s="58"/>
      <c r="L10" s="4" t="s">
        <v>19</v>
      </c>
    </row>
    <row r="11" spans="1:12" x14ac:dyDescent="0.25">
      <c r="A11" s="55" t="s">
        <v>35</v>
      </c>
      <c r="B11" s="59" t="s">
        <v>32</v>
      </c>
      <c r="C11" s="56">
        <v>4021</v>
      </c>
      <c r="D11" s="57">
        <v>19.600000000000001</v>
      </c>
      <c r="E11" s="115">
        <v>38</v>
      </c>
      <c r="F11" s="57">
        <v>19.600000000000001</v>
      </c>
      <c r="G11" s="58"/>
      <c r="L11" s="4" t="s">
        <v>35</v>
      </c>
    </row>
    <row r="12" spans="1:12" x14ac:dyDescent="0.25">
      <c r="A12" s="55" t="s">
        <v>18</v>
      </c>
      <c r="B12" s="59" t="s">
        <v>32</v>
      </c>
      <c r="C12" s="56">
        <v>4020</v>
      </c>
      <c r="D12" s="57">
        <v>15.8</v>
      </c>
      <c r="E12" s="115">
        <v>32.4</v>
      </c>
      <c r="F12" s="57">
        <v>17.8</v>
      </c>
      <c r="G12" s="58"/>
      <c r="L12" s="4" t="s">
        <v>18</v>
      </c>
    </row>
    <row r="13" spans="1:12" x14ac:dyDescent="0.25">
      <c r="A13" s="55" t="s">
        <v>95</v>
      </c>
      <c r="B13" s="59" t="s">
        <v>20</v>
      </c>
      <c r="C13" s="56">
        <v>4039</v>
      </c>
      <c r="D13" s="57">
        <v>15.1</v>
      </c>
      <c r="E13" s="115">
        <v>305</v>
      </c>
      <c r="F13" s="57">
        <v>22.4</v>
      </c>
      <c r="G13" s="58"/>
      <c r="L13" s="4" t="s">
        <v>95</v>
      </c>
    </row>
    <row r="14" spans="1:12" x14ac:dyDescent="0.25">
      <c r="A14" s="55" t="s">
        <v>37</v>
      </c>
      <c r="B14" s="59" t="s">
        <v>21</v>
      </c>
      <c r="C14" s="56">
        <v>4040</v>
      </c>
      <c r="D14" s="57">
        <v>3.1</v>
      </c>
      <c r="E14" s="115">
        <v>706</v>
      </c>
      <c r="F14" s="57">
        <v>3</v>
      </c>
      <c r="G14" s="58"/>
      <c r="L14" s="4" t="s">
        <v>37</v>
      </c>
    </row>
    <row r="15" spans="1:12" x14ac:dyDescent="0.25">
      <c r="A15" s="116" t="s">
        <v>31</v>
      </c>
      <c r="B15" s="59"/>
      <c r="C15" s="56"/>
      <c r="D15" s="57"/>
      <c r="F15" s="57"/>
      <c r="G15" s="58"/>
      <c r="L15" s="4" t="s">
        <v>119</v>
      </c>
    </row>
    <row r="16" spans="1:12" x14ac:dyDescent="0.25">
      <c r="L16" s="4" t="s">
        <v>96</v>
      </c>
    </row>
    <row r="17" spans="1:7" ht="15.6" x14ac:dyDescent="0.25">
      <c r="A17" s="12" t="s">
        <v>97</v>
      </c>
      <c r="D17" s="57">
        <v>12.2</v>
      </c>
      <c r="E17" s="115">
        <v>127</v>
      </c>
      <c r="F17" s="57">
        <v>12.6</v>
      </c>
    </row>
    <row r="18" spans="1:7" x14ac:dyDescent="0.25">
      <c r="A18" s="12" t="s">
        <v>98</v>
      </c>
      <c r="D18" s="57">
        <v>13.3</v>
      </c>
      <c r="E18" s="115">
        <v>127</v>
      </c>
      <c r="F18" s="57">
        <v>13.8</v>
      </c>
    </row>
    <row r="19" spans="1:7" x14ac:dyDescent="0.25">
      <c r="A19" s="12" t="s">
        <v>99</v>
      </c>
      <c r="D19" s="57">
        <v>15</v>
      </c>
      <c r="E19" s="115">
        <v>77</v>
      </c>
      <c r="F19" s="57">
        <v>15.6</v>
      </c>
    </row>
    <row r="20" spans="1:7" x14ac:dyDescent="0.25">
      <c r="A20" s="12" t="s">
        <v>100</v>
      </c>
      <c r="D20" s="57">
        <v>16.399999999999999</v>
      </c>
      <c r="E20" s="115">
        <v>77</v>
      </c>
      <c r="F20" s="57">
        <v>17</v>
      </c>
    </row>
    <row r="21" spans="1:7" x14ac:dyDescent="0.25">
      <c r="A21" s="12" t="s">
        <v>101</v>
      </c>
      <c r="D21" s="57">
        <v>12.2</v>
      </c>
      <c r="E21" s="115">
        <v>52</v>
      </c>
      <c r="F21" s="57">
        <v>12.6</v>
      </c>
    </row>
    <row r="22" spans="1:7" x14ac:dyDescent="0.25">
      <c r="A22" s="12" t="s">
        <v>102</v>
      </c>
      <c r="D22" s="57">
        <v>13.3</v>
      </c>
      <c r="E22" s="115">
        <v>52</v>
      </c>
      <c r="F22" s="57">
        <v>13.8</v>
      </c>
    </row>
    <row r="29" spans="1:7" x14ac:dyDescent="0.25">
      <c r="A29" s="56"/>
      <c r="B29" s="59"/>
      <c r="C29" s="56"/>
      <c r="D29" s="57"/>
      <c r="F29" s="57"/>
      <c r="G29" s="58"/>
    </row>
    <row r="30" spans="1:7" x14ac:dyDescent="0.25">
      <c r="A30" s="56"/>
      <c r="B30" s="59"/>
      <c r="C30" s="56"/>
      <c r="D30" s="57"/>
      <c r="F30" s="57"/>
      <c r="G30" s="58"/>
    </row>
    <row r="31" spans="1:7" x14ac:dyDescent="0.25">
      <c r="A31" s="56"/>
      <c r="B31" s="59"/>
      <c r="C31" s="56"/>
      <c r="D31" s="57"/>
      <c r="F31" s="57"/>
      <c r="G31" s="58"/>
    </row>
    <row r="32" spans="1:7" x14ac:dyDescent="0.25">
      <c r="A32" s="55"/>
      <c r="B32" s="59"/>
      <c r="C32" s="56"/>
      <c r="D32" s="57"/>
      <c r="F32" s="57"/>
      <c r="G32" s="58"/>
    </row>
    <row r="33" spans="1:7" x14ac:dyDescent="0.25">
      <c r="A33" s="56"/>
      <c r="B33" s="59"/>
      <c r="C33" s="56"/>
      <c r="D33" s="57"/>
      <c r="F33" s="57"/>
      <c r="G33" s="58"/>
    </row>
    <row r="36" spans="1:7" s="117" customFormat="1" x14ac:dyDescent="0.25">
      <c r="A36" s="116"/>
      <c r="C36" s="116"/>
      <c r="D36" s="112"/>
      <c r="E36" s="118"/>
      <c r="F36" s="112"/>
      <c r="G36" s="119"/>
    </row>
    <row r="37" spans="1:7" s="117" customFormat="1" x14ac:dyDescent="0.25">
      <c r="A37" s="116"/>
      <c r="C37" s="116"/>
      <c r="D37" s="112"/>
      <c r="E37" s="118"/>
      <c r="F37" s="112"/>
      <c r="G37" s="119"/>
    </row>
    <row r="38" spans="1:7" s="117" customFormat="1" x14ac:dyDescent="0.25">
      <c r="A38" s="116"/>
      <c r="C38" s="116"/>
      <c r="D38" s="112"/>
      <c r="E38" s="118"/>
      <c r="F38" s="112"/>
      <c r="G38" s="119"/>
    </row>
    <row r="39" spans="1:7" s="117" customFormat="1" x14ac:dyDescent="0.25">
      <c r="A39" s="116"/>
      <c r="C39" s="116"/>
      <c r="D39" s="112"/>
      <c r="E39" s="118"/>
      <c r="F39" s="112"/>
      <c r="G39" s="119"/>
    </row>
    <row r="40" spans="1:7" s="117" customFormat="1" x14ac:dyDescent="0.25">
      <c r="A40" s="116"/>
      <c r="C40" s="116"/>
      <c r="D40" s="112"/>
      <c r="E40" s="118"/>
      <c r="F40" s="112"/>
      <c r="G40" s="119"/>
    </row>
    <row r="41" spans="1:7" s="117" customFormat="1" x14ac:dyDescent="0.25">
      <c r="A41" s="116"/>
      <c r="C41" s="116"/>
      <c r="D41" s="112"/>
      <c r="E41" s="118"/>
      <c r="F41" s="112"/>
      <c r="G41" s="119"/>
    </row>
    <row r="42" spans="1:7" s="117" customFormat="1" x14ac:dyDescent="0.25">
      <c r="A42" s="116"/>
      <c r="C42" s="116"/>
      <c r="D42" s="112"/>
      <c r="E42" s="118"/>
      <c r="F42" s="112"/>
      <c r="G42" s="119"/>
    </row>
    <row r="43" spans="1:7" s="117" customFormat="1" x14ac:dyDescent="0.25">
      <c r="A43" s="116"/>
      <c r="C43" s="116"/>
      <c r="D43" s="112"/>
      <c r="E43" s="118"/>
      <c r="F43" s="112"/>
      <c r="G43" s="119"/>
    </row>
    <row r="44" spans="1:7" s="117" customFormat="1" x14ac:dyDescent="0.25">
      <c r="A44" s="116"/>
      <c r="C44" s="116"/>
      <c r="D44" s="112"/>
      <c r="E44" s="118"/>
      <c r="F44" s="112"/>
      <c r="G44" s="119"/>
    </row>
    <row r="45" spans="1:7" s="117" customFormat="1" x14ac:dyDescent="0.25">
      <c r="A45" s="116"/>
      <c r="C45" s="116"/>
      <c r="D45" s="112"/>
      <c r="E45" s="118"/>
      <c r="F45" s="112"/>
      <c r="G45" s="119"/>
    </row>
  </sheetData>
  <dataConsolidate/>
  <phoneticPr fontId="0" type="noConversion"/>
  <printOptions gridLines="1" gridLinesSet="0"/>
  <pageMargins left="0.78740157499999996" right="0.78740157499999996" top="0.984251969" bottom="0.984251969" header="0.4921259845" footer="0.4921259845"/>
  <pageSetup paperSize="9" orientation="portrait" r:id="rId1"/>
  <headerFooter alignWithMargins="0">
    <oddHeader>&amp;A</oddHeader>
    <oddFooter>Seite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3.2"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baseColWidth="10" defaultRowHeight="13.2"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U96"/>
  <sheetViews>
    <sheetView showZeros="0" zoomScaleNormal="100" workbookViewId="0">
      <selection activeCell="C7" sqref="C7"/>
    </sheetView>
  </sheetViews>
  <sheetFormatPr baseColWidth="10" defaultColWidth="0" defaultRowHeight="13.2" x14ac:dyDescent="0.25"/>
  <cols>
    <col min="1" max="1" width="6.109375" style="3" customWidth="1"/>
    <col min="2" max="2" width="30.6640625" style="4" customWidth="1"/>
    <col min="3" max="5" width="10.33203125" style="4" customWidth="1"/>
    <col min="6" max="6" width="9.6640625" style="4" customWidth="1"/>
    <col min="7" max="10" width="10.33203125" style="4" customWidth="1"/>
    <col min="11" max="11" width="11.44140625" style="4" hidden="1" customWidth="1"/>
    <col min="12" max="17" width="0" style="3" hidden="1" customWidth="1"/>
    <col min="18" max="18" width="9.6640625" style="3" hidden="1" customWidth="1"/>
    <col min="19" max="19" width="0" style="3" hidden="1" customWidth="1"/>
    <col min="20" max="20" width="9.6640625" style="3" hidden="1" customWidth="1"/>
    <col min="21" max="21" width="0" style="3" hidden="1" customWidth="1"/>
    <col min="22" max="16384" width="11.44140625" style="3" hidden="1"/>
  </cols>
  <sheetData>
    <row r="1" spans="1:18" s="4" customFormat="1" ht="18.75" customHeight="1" x14ac:dyDescent="0.25">
      <c r="B1" s="425" t="s">
        <v>83</v>
      </c>
      <c r="C1" s="747"/>
      <c r="D1" s="748"/>
      <c r="E1" s="748"/>
      <c r="F1" s="748"/>
      <c r="G1" s="748"/>
      <c r="H1" s="748"/>
      <c r="I1" s="748"/>
      <c r="J1" s="749"/>
    </row>
    <row r="2" spans="1:18" s="4" customFormat="1" ht="18.75" customHeight="1" thickBot="1" x14ac:dyDescent="0.3">
      <c r="B2" s="425" t="s">
        <v>46</v>
      </c>
      <c r="C2" s="750"/>
      <c r="D2" s="751"/>
      <c r="E2" s="751"/>
      <c r="F2" s="751"/>
      <c r="G2" s="751"/>
      <c r="H2" s="751"/>
      <c r="I2" s="751"/>
      <c r="J2" s="752"/>
    </row>
    <row r="3" spans="1:18" s="110" customFormat="1" ht="12.75" customHeight="1" thickTop="1" x14ac:dyDescent="0.25">
      <c r="A3" s="173"/>
      <c r="B3" s="722" t="s">
        <v>87</v>
      </c>
      <c r="C3" s="718" t="s">
        <v>91</v>
      </c>
      <c r="D3" s="753"/>
      <c r="E3" s="753"/>
      <c r="F3" s="278"/>
      <c r="G3" s="754" t="s">
        <v>230</v>
      </c>
      <c r="H3" s="755"/>
      <c r="I3" s="756"/>
      <c r="J3" s="439"/>
    </row>
    <row r="4" spans="1:18" s="110" customFormat="1" ht="15.75" customHeight="1" x14ac:dyDescent="0.25">
      <c r="A4" s="174"/>
      <c r="B4" s="757"/>
      <c r="C4" s="451">
        <v>2015</v>
      </c>
      <c r="D4" s="379">
        <v>2016</v>
      </c>
      <c r="E4" s="380">
        <v>2017</v>
      </c>
      <c r="F4" s="189" t="s">
        <v>7</v>
      </c>
      <c r="G4" s="381">
        <v>2015</v>
      </c>
      <c r="H4" s="382">
        <v>2016</v>
      </c>
      <c r="I4" s="383">
        <v>2017</v>
      </c>
      <c r="J4" s="550" t="s">
        <v>7</v>
      </c>
    </row>
    <row r="5" spans="1:18" s="110" customFormat="1" ht="13.8" thickBot="1" x14ac:dyDescent="0.3">
      <c r="A5" s="384"/>
      <c r="B5" s="163">
        <v>1</v>
      </c>
      <c r="C5" s="385" t="s">
        <v>9</v>
      </c>
      <c r="D5" s="385" t="s">
        <v>10</v>
      </c>
      <c r="E5" s="385" t="s">
        <v>88</v>
      </c>
      <c r="F5" s="385">
        <v>3</v>
      </c>
      <c r="G5" s="385" t="s">
        <v>38</v>
      </c>
      <c r="H5" s="385" t="s">
        <v>39</v>
      </c>
      <c r="I5" s="385" t="s">
        <v>89</v>
      </c>
      <c r="J5" s="385">
        <v>4</v>
      </c>
    </row>
    <row r="6" spans="1:18" s="145" customFormat="1" ht="20.25" customHeight="1" thickTop="1" thickBot="1" x14ac:dyDescent="0.3">
      <c r="A6" s="273"/>
      <c r="B6" s="440" t="s">
        <v>154</v>
      </c>
      <c r="C6" s="737" t="s">
        <v>4</v>
      </c>
      <c r="D6" s="738"/>
      <c r="E6" s="738"/>
      <c r="F6" s="739"/>
      <c r="G6" s="737" t="s">
        <v>263</v>
      </c>
      <c r="H6" s="738"/>
      <c r="I6" s="738"/>
      <c r="J6" s="740"/>
      <c r="K6" s="149"/>
      <c r="L6" s="149"/>
      <c r="M6" s="735"/>
      <c r="N6" s="736"/>
      <c r="O6" s="149"/>
      <c r="P6" s="149"/>
      <c r="Q6" s="150"/>
      <c r="R6" s="147"/>
    </row>
    <row r="7" spans="1:18" ht="20.100000000000001" customHeight="1" thickTop="1" x14ac:dyDescent="0.25">
      <c r="A7" s="403">
        <v>1</v>
      </c>
      <c r="B7" s="262" t="s">
        <v>34</v>
      </c>
      <c r="C7" s="661"/>
      <c r="D7" s="662"/>
      <c r="E7" s="662"/>
      <c r="F7" s="435">
        <f t="shared" ref="F7:F31" si="0">IF(SUM(C7:E7)&gt;0,AVERAGEIF(C7:E7,"&gt;0"),0)</f>
        <v>0</v>
      </c>
      <c r="G7" s="661"/>
      <c r="H7" s="662"/>
      <c r="I7" s="662"/>
      <c r="J7" s="551">
        <f>IF(SUM(G7:I7)&gt;0,AVERAGEIF(G7:I7,"&gt;0"),0)</f>
        <v>0</v>
      </c>
      <c r="K7" s="3" t="s">
        <v>11</v>
      </c>
    </row>
    <row r="8" spans="1:18" ht="20.100000000000001" customHeight="1" x14ac:dyDescent="0.25">
      <c r="A8" s="203">
        <v>2</v>
      </c>
      <c r="B8" s="441" t="s">
        <v>13</v>
      </c>
      <c r="C8" s="661"/>
      <c r="D8" s="662"/>
      <c r="E8" s="662"/>
      <c r="F8" s="442">
        <f t="shared" si="0"/>
        <v>0</v>
      </c>
      <c r="G8" s="661"/>
      <c r="H8" s="662"/>
      <c r="I8" s="662"/>
      <c r="J8" s="552">
        <f t="shared" ref="J8:J31" si="1">IF(SUM(G8:I8)&gt;0,AVERAGEIF(G8:I8,"&gt;0"),0)</f>
        <v>0</v>
      </c>
      <c r="K8" s="3" t="s">
        <v>11</v>
      </c>
    </row>
    <row r="9" spans="1:18" ht="20.100000000000001" customHeight="1" x14ac:dyDescent="0.25">
      <c r="A9" s="203">
        <v>3</v>
      </c>
      <c r="B9" s="441" t="s">
        <v>15</v>
      </c>
      <c r="C9" s="661"/>
      <c r="D9" s="662"/>
      <c r="E9" s="662"/>
      <c r="F9" s="442">
        <f t="shared" si="0"/>
        <v>0</v>
      </c>
      <c r="G9" s="661"/>
      <c r="H9" s="662"/>
      <c r="I9" s="662"/>
      <c r="J9" s="552">
        <f t="shared" si="1"/>
        <v>0</v>
      </c>
      <c r="K9" s="3" t="s">
        <v>11</v>
      </c>
    </row>
    <row r="10" spans="1:18" ht="20.100000000000001" customHeight="1" x14ac:dyDescent="0.25">
      <c r="A10" s="203">
        <v>4</v>
      </c>
      <c r="B10" s="441" t="s">
        <v>14</v>
      </c>
      <c r="C10" s="661"/>
      <c r="D10" s="662"/>
      <c r="E10" s="662"/>
      <c r="F10" s="442">
        <f t="shared" si="0"/>
        <v>0</v>
      </c>
      <c r="G10" s="661"/>
      <c r="H10" s="662"/>
      <c r="I10" s="662"/>
      <c r="J10" s="552">
        <f t="shared" si="1"/>
        <v>0</v>
      </c>
      <c r="K10" s="3" t="s">
        <v>11</v>
      </c>
    </row>
    <row r="11" spans="1:18" ht="20.100000000000001" customHeight="1" x14ac:dyDescent="0.25">
      <c r="A11" s="203">
        <v>5</v>
      </c>
      <c r="B11" s="441" t="s">
        <v>94</v>
      </c>
      <c r="C11" s="661"/>
      <c r="D11" s="662"/>
      <c r="E11" s="662"/>
      <c r="F11" s="442">
        <f t="shared" si="0"/>
        <v>0</v>
      </c>
      <c r="G11" s="661"/>
      <c r="H11" s="662"/>
      <c r="I11" s="662"/>
      <c r="J11" s="552">
        <f t="shared" si="1"/>
        <v>0</v>
      </c>
      <c r="K11" s="3" t="s">
        <v>11</v>
      </c>
    </row>
    <row r="12" spans="1:18" ht="20.100000000000001" customHeight="1" x14ac:dyDescent="0.25">
      <c r="A12" s="203">
        <v>6</v>
      </c>
      <c r="B12" s="441" t="s">
        <v>36</v>
      </c>
      <c r="C12" s="661"/>
      <c r="D12" s="662"/>
      <c r="E12" s="662"/>
      <c r="F12" s="442">
        <f t="shared" si="0"/>
        <v>0</v>
      </c>
      <c r="G12" s="661"/>
      <c r="H12" s="662"/>
      <c r="I12" s="662"/>
      <c r="J12" s="552">
        <f t="shared" si="1"/>
        <v>0</v>
      </c>
      <c r="K12" s="4" t="s">
        <v>11</v>
      </c>
    </row>
    <row r="13" spans="1:18" ht="20.100000000000001" customHeight="1" x14ac:dyDescent="0.25">
      <c r="A13" s="203">
        <v>7</v>
      </c>
      <c r="B13" s="441" t="s">
        <v>16</v>
      </c>
      <c r="C13" s="661"/>
      <c r="D13" s="662"/>
      <c r="E13" s="662"/>
      <c r="F13" s="442">
        <f t="shared" si="0"/>
        <v>0</v>
      </c>
      <c r="G13" s="661"/>
      <c r="H13" s="662"/>
      <c r="I13" s="662"/>
      <c r="J13" s="552">
        <f t="shared" si="1"/>
        <v>0</v>
      </c>
      <c r="K13" s="4" t="s">
        <v>11</v>
      </c>
    </row>
    <row r="14" spans="1:18" ht="20.100000000000001" customHeight="1" x14ac:dyDescent="0.25">
      <c r="A14" s="203">
        <v>8</v>
      </c>
      <c r="B14" s="441" t="s">
        <v>17</v>
      </c>
      <c r="C14" s="661"/>
      <c r="D14" s="662"/>
      <c r="E14" s="662"/>
      <c r="F14" s="442">
        <f t="shared" si="0"/>
        <v>0</v>
      </c>
      <c r="G14" s="661"/>
      <c r="H14" s="662"/>
      <c r="I14" s="662"/>
      <c r="J14" s="552">
        <f t="shared" si="1"/>
        <v>0</v>
      </c>
      <c r="K14" s="4" t="s">
        <v>11</v>
      </c>
    </row>
    <row r="15" spans="1:18" ht="20.100000000000001" customHeight="1" x14ac:dyDescent="0.25">
      <c r="A15" s="203">
        <v>9</v>
      </c>
      <c r="B15" s="441" t="s">
        <v>19</v>
      </c>
      <c r="C15" s="661"/>
      <c r="D15" s="662"/>
      <c r="E15" s="662"/>
      <c r="F15" s="442">
        <f t="shared" si="0"/>
        <v>0</v>
      </c>
      <c r="G15" s="661"/>
      <c r="H15" s="662"/>
      <c r="I15" s="662"/>
      <c r="J15" s="552">
        <f t="shared" si="1"/>
        <v>0</v>
      </c>
      <c r="K15" s="4" t="s">
        <v>11</v>
      </c>
    </row>
    <row r="16" spans="1:18" ht="20.100000000000001" customHeight="1" x14ac:dyDescent="0.25">
      <c r="A16" s="203">
        <v>10</v>
      </c>
      <c r="B16" s="441" t="s">
        <v>35</v>
      </c>
      <c r="C16" s="661"/>
      <c r="D16" s="662"/>
      <c r="E16" s="662"/>
      <c r="F16" s="442">
        <f t="shared" si="0"/>
        <v>0</v>
      </c>
      <c r="G16" s="661"/>
      <c r="H16" s="662"/>
      <c r="I16" s="662"/>
      <c r="J16" s="552">
        <f t="shared" si="1"/>
        <v>0</v>
      </c>
      <c r="K16" s="4" t="s">
        <v>11</v>
      </c>
    </row>
    <row r="17" spans="1:14" ht="20.100000000000001" customHeight="1" x14ac:dyDescent="0.25">
      <c r="A17" s="203">
        <v>11</v>
      </c>
      <c r="B17" s="441" t="s">
        <v>18</v>
      </c>
      <c r="C17" s="661"/>
      <c r="D17" s="662"/>
      <c r="E17" s="662"/>
      <c r="F17" s="442">
        <f>IF(SUM(C17:E17)&gt;0,AVERAGEIF(C17:E17,"&gt;0"),0)</f>
        <v>0</v>
      </c>
      <c r="G17" s="661"/>
      <c r="H17" s="662"/>
      <c r="I17" s="662"/>
      <c r="J17" s="552">
        <f t="shared" si="1"/>
        <v>0</v>
      </c>
      <c r="K17" s="4" t="s">
        <v>11</v>
      </c>
    </row>
    <row r="18" spans="1:14" ht="20.100000000000001" customHeight="1" x14ac:dyDescent="0.25">
      <c r="A18" s="203">
        <v>12</v>
      </c>
      <c r="B18" s="441" t="s">
        <v>95</v>
      </c>
      <c r="C18" s="661"/>
      <c r="D18" s="662"/>
      <c r="E18" s="662"/>
      <c r="F18" s="442">
        <f t="shared" si="0"/>
        <v>0</v>
      </c>
      <c r="G18" s="661"/>
      <c r="H18" s="662"/>
      <c r="I18" s="662"/>
      <c r="J18" s="552">
        <f t="shared" si="1"/>
        <v>0</v>
      </c>
      <c r="K18" s="4" t="s">
        <v>11</v>
      </c>
    </row>
    <row r="19" spans="1:14" ht="20.100000000000001" customHeight="1" x14ac:dyDescent="0.25">
      <c r="A19" s="203">
        <v>13</v>
      </c>
      <c r="B19" s="441" t="s">
        <v>37</v>
      </c>
      <c r="C19" s="661"/>
      <c r="D19" s="662"/>
      <c r="E19" s="662"/>
      <c r="F19" s="442">
        <f t="shared" si="0"/>
        <v>0</v>
      </c>
      <c r="G19" s="661"/>
      <c r="H19" s="662"/>
      <c r="I19" s="662"/>
      <c r="J19" s="552">
        <f t="shared" si="1"/>
        <v>0</v>
      </c>
      <c r="K19" s="4" t="s">
        <v>11</v>
      </c>
    </row>
    <row r="20" spans="1:14" ht="20.100000000000001" customHeight="1" x14ac:dyDescent="0.25">
      <c r="A20" s="203">
        <v>14</v>
      </c>
      <c r="B20" s="570"/>
      <c r="C20" s="661"/>
      <c r="D20" s="662"/>
      <c r="E20" s="662"/>
      <c r="F20" s="442">
        <f t="shared" si="0"/>
        <v>0</v>
      </c>
      <c r="G20" s="661"/>
      <c r="H20" s="662"/>
      <c r="I20" s="662"/>
      <c r="J20" s="552">
        <f t="shared" si="1"/>
        <v>0</v>
      </c>
      <c r="K20" s="120"/>
      <c r="L20" s="130"/>
      <c r="M20" s="130"/>
      <c r="N20" s="130"/>
    </row>
    <row r="21" spans="1:14" ht="20.100000000000001" customHeight="1" x14ac:dyDescent="0.25">
      <c r="A21" s="258">
        <v>15</v>
      </c>
      <c r="B21" s="570"/>
      <c r="C21" s="661"/>
      <c r="D21" s="662"/>
      <c r="E21" s="662"/>
      <c r="F21" s="442">
        <f t="shared" si="0"/>
        <v>0</v>
      </c>
      <c r="G21" s="661"/>
      <c r="H21" s="662"/>
      <c r="I21" s="662"/>
      <c r="J21" s="552">
        <f t="shared" si="1"/>
        <v>0</v>
      </c>
    </row>
    <row r="22" spans="1:14" ht="20.100000000000001" customHeight="1" x14ac:dyDescent="0.25">
      <c r="A22" s="258">
        <v>16</v>
      </c>
      <c r="B22" s="570"/>
      <c r="C22" s="661"/>
      <c r="D22" s="662"/>
      <c r="E22" s="662"/>
      <c r="F22" s="442">
        <f t="shared" si="0"/>
        <v>0</v>
      </c>
      <c r="G22" s="661"/>
      <c r="H22" s="662"/>
      <c r="I22" s="662"/>
      <c r="J22" s="552">
        <f t="shared" ref="J22:J26" si="2">IF(SUM(G22:I22)&gt;0,AVERAGEIF(G22:I22,"&gt;0"),0)</f>
        <v>0</v>
      </c>
    </row>
    <row r="23" spans="1:14" ht="20.100000000000001" customHeight="1" x14ac:dyDescent="0.25">
      <c r="A23" s="258">
        <v>17</v>
      </c>
      <c r="B23" s="570"/>
      <c r="C23" s="661"/>
      <c r="D23" s="662"/>
      <c r="E23" s="662"/>
      <c r="F23" s="442">
        <f t="shared" si="0"/>
        <v>0</v>
      </c>
      <c r="G23" s="661"/>
      <c r="H23" s="662"/>
      <c r="I23" s="662"/>
      <c r="J23" s="552">
        <f t="shared" si="2"/>
        <v>0</v>
      </c>
    </row>
    <row r="24" spans="1:14" ht="20.100000000000001" customHeight="1" x14ac:dyDescent="0.25">
      <c r="A24" s="258">
        <v>18</v>
      </c>
      <c r="B24" s="570"/>
      <c r="C24" s="661"/>
      <c r="D24" s="662"/>
      <c r="E24" s="662"/>
      <c r="F24" s="442">
        <f t="shared" si="0"/>
        <v>0</v>
      </c>
      <c r="G24" s="661"/>
      <c r="H24" s="662"/>
      <c r="I24" s="662"/>
      <c r="J24" s="552">
        <f t="shared" si="2"/>
        <v>0</v>
      </c>
    </row>
    <row r="25" spans="1:14" ht="20.100000000000001" customHeight="1" x14ac:dyDescent="0.25">
      <c r="A25" s="258">
        <v>19</v>
      </c>
      <c r="B25" s="570"/>
      <c r="C25" s="661"/>
      <c r="D25" s="662"/>
      <c r="E25" s="662"/>
      <c r="F25" s="442">
        <f t="shared" si="0"/>
        <v>0</v>
      </c>
      <c r="G25" s="661"/>
      <c r="H25" s="662"/>
      <c r="I25" s="662"/>
      <c r="J25" s="552">
        <f t="shared" si="2"/>
        <v>0</v>
      </c>
      <c r="K25" s="4" t="s">
        <v>11</v>
      </c>
    </row>
    <row r="26" spans="1:14" ht="20.100000000000001" customHeight="1" x14ac:dyDescent="0.25">
      <c r="A26" s="258">
        <v>20</v>
      </c>
      <c r="B26" s="570"/>
      <c r="C26" s="661"/>
      <c r="D26" s="662"/>
      <c r="E26" s="662"/>
      <c r="F26" s="442">
        <f t="shared" si="0"/>
        <v>0</v>
      </c>
      <c r="G26" s="661"/>
      <c r="H26" s="662"/>
      <c r="I26" s="662"/>
      <c r="J26" s="552">
        <f t="shared" si="2"/>
        <v>0</v>
      </c>
      <c r="K26" s="4" t="s">
        <v>11</v>
      </c>
    </row>
    <row r="27" spans="1:14" ht="20.100000000000001" customHeight="1" x14ac:dyDescent="0.25">
      <c r="A27" s="258">
        <v>21</v>
      </c>
      <c r="B27" s="570"/>
      <c r="C27" s="661"/>
      <c r="D27" s="662"/>
      <c r="E27" s="662"/>
      <c r="F27" s="442">
        <f t="shared" si="0"/>
        <v>0</v>
      </c>
      <c r="G27" s="661"/>
      <c r="H27" s="662"/>
      <c r="I27" s="662"/>
      <c r="J27" s="552">
        <f t="shared" si="1"/>
        <v>0</v>
      </c>
    </row>
    <row r="28" spans="1:14" ht="20.100000000000001" customHeight="1" x14ac:dyDescent="0.25">
      <c r="A28" s="258">
        <v>22</v>
      </c>
      <c r="B28" s="570"/>
      <c r="C28" s="661"/>
      <c r="D28" s="662"/>
      <c r="E28" s="662"/>
      <c r="F28" s="442">
        <f t="shared" si="0"/>
        <v>0</v>
      </c>
      <c r="G28" s="661"/>
      <c r="H28" s="662"/>
      <c r="I28" s="662"/>
      <c r="J28" s="552">
        <f t="shared" si="1"/>
        <v>0</v>
      </c>
    </row>
    <row r="29" spans="1:14" ht="20.100000000000001" customHeight="1" x14ac:dyDescent="0.25">
      <c r="A29" s="258">
        <v>23</v>
      </c>
      <c r="B29" s="570"/>
      <c r="C29" s="661"/>
      <c r="D29" s="662"/>
      <c r="E29" s="662"/>
      <c r="F29" s="442">
        <f t="shared" si="0"/>
        <v>0</v>
      </c>
      <c r="G29" s="661"/>
      <c r="H29" s="662"/>
      <c r="I29" s="662"/>
      <c r="J29" s="552">
        <f t="shared" si="1"/>
        <v>0</v>
      </c>
    </row>
    <row r="30" spans="1:14" ht="20.100000000000001" customHeight="1" x14ac:dyDescent="0.25">
      <c r="A30" s="258">
        <v>24</v>
      </c>
      <c r="B30" s="570"/>
      <c r="C30" s="661"/>
      <c r="D30" s="662"/>
      <c r="E30" s="662"/>
      <c r="F30" s="442">
        <f t="shared" si="0"/>
        <v>0</v>
      </c>
      <c r="G30" s="661"/>
      <c r="H30" s="662"/>
      <c r="I30" s="662"/>
      <c r="J30" s="552">
        <f t="shared" ref="J30" si="3">IF(SUM(G30:I30)&gt;0,AVERAGEIF(G30:I30,"&gt;0"),0)</f>
        <v>0</v>
      </c>
    </row>
    <row r="31" spans="1:14" ht="20.100000000000001" customHeight="1" thickBot="1" x14ac:dyDescent="0.3">
      <c r="A31" s="538">
        <v>25</v>
      </c>
      <c r="B31" s="570"/>
      <c r="C31" s="661"/>
      <c r="D31" s="662"/>
      <c r="E31" s="662"/>
      <c r="F31" s="442">
        <f t="shared" si="0"/>
        <v>0</v>
      </c>
      <c r="G31" s="661"/>
      <c r="H31" s="662"/>
      <c r="I31" s="662"/>
      <c r="J31" s="553">
        <f t="shared" si="1"/>
        <v>0</v>
      </c>
      <c r="K31" s="4" t="s">
        <v>11</v>
      </c>
    </row>
    <row r="32" spans="1:14" s="35" customFormat="1" ht="20.25" customHeight="1" thickTop="1" thickBot="1" x14ac:dyDescent="0.3">
      <c r="A32" s="438" t="s">
        <v>104</v>
      </c>
      <c r="B32" s="36" t="s">
        <v>40</v>
      </c>
      <c r="C32" s="373"/>
      <c r="D32" s="374"/>
      <c r="E32" s="375"/>
      <c r="F32" s="196"/>
      <c r="G32" s="376"/>
      <c r="H32" s="377"/>
      <c r="I32" s="378"/>
      <c r="J32" s="554"/>
    </row>
    <row r="33" spans="1:18" s="145" customFormat="1" ht="20.25" customHeight="1" thickTop="1" thickBot="1" x14ac:dyDescent="0.3">
      <c r="A33" s="539"/>
      <c r="B33" s="261" t="s">
        <v>152</v>
      </c>
      <c r="C33" s="737" t="s">
        <v>103</v>
      </c>
      <c r="D33" s="738"/>
      <c r="E33" s="738"/>
      <c r="F33" s="739"/>
      <c r="G33" s="737" t="s">
        <v>262</v>
      </c>
      <c r="H33" s="738"/>
      <c r="I33" s="738"/>
      <c r="J33" s="740"/>
      <c r="K33" s="149"/>
      <c r="L33" s="149"/>
      <c r="M33" s="735"/>
      <c r="N33" s="736"/>
      <c r="O33" s="149"/>
      <c r="P33" s="149"/>
      <c r="Q33" s="150"/>
      <c r="R33" s="147"/>
    </row>
    <row r="34" spans="1:18" ht="20.100000000000001" customHeight="1" thickTop="1" x14ac:dyDescent="0.25">
      <c r="A34" s="258">
        <v>26</v>
      </c>
      <c r="B34" s="444" t="s">
        <v>224</v>
      </c>
      <c r="C34" s="661"/>
      <c r="D34" s="662"/>
      <c r="E34" s="662"/>
      <c r="F34" s="442">
        <f t="shared" ref="F34:F48" si="4">IF(SUM(C34:E34)&gt;0,AVERAGEIF(C34:E34,"&gt;0"),0)</f>
        <v>0</v>
      </c>
      <c r="G34" s="661"/>
      <c r="H34" s="662"/>
      <c r="I34" s="662"/>
      <c r="J34" s="555">
        <f t="shared" ref="J34:J48" si="5">IF(SUM(G34:I34)&gt;0,AVERAGEIF(G34:I34,"&gt;0"),0)</f>
        <v>0</v>
      </c>
      <c r="K34" s="4" t="s">
        <v>11</v>
      </c>
    </row>
    <row r="35" spans="1:18" ht="20.100000000000001" customHeight="1" x14ac:dyDescent="0.25">
      <c r="A35" s="258">
        <v>27</v>
      </c>
      <c r="B35" s="444" t="s">
        <v>225</v>
      </c>
      <c r="C35" s="661"/>
      <c r="D35" s="662"/>
      <c r="E35" s="662"/>
      <c r="F35" s="442">
        <f t="shared" si="4"/>
        <v>0</v>
      </c>
      <c r="G35" s="661"/>
      <c r="H35" s="662"/>
      <c r="I35" s="662"/>
      <c r="J35" s="552">
        <f t="shared" si="5"/>
        <v>0</v>
      </c>
      <c r="K35" s="4" t="s">
        <v>11</v>
      </c>
    </row>
    <row r="36" spans="1:18" ht="20.100000000000001" customHeight="1" x14ac:dyDescent="0.25">
      <c r="A36" s="258">
        <v>28</v>
      </c>
      <c r="B36" s="444" t="s">
        <v>226</v>
      </c>
      <c r="C36" s="661"/>
      <c r="D36" s="662"/>
      <c r="E36" s="662"/>
      <c r="F36" s="442">
        <f t="shared" si="4"/>
        <v>0</v>
      </c>
      <c r="G36" s="661"/>
      <c r="H36" s="662"/>
      <c r="I36" s="662"/>
      <c r="J36" s="552">
        <f t="shared" si="5"/>
        <v>0</v>
      </c>
    </row>
    <row r="37" spans="1:18" ht="20.100000000000001" customHeight="1" x14ac:dyDescent="0.25">
      <c r="A37" s="258">
        <v>29</v>
      </c>
      <c r="B37" s="444" t="s">
        <v>227</v>
      </c>
      <c r="C37" s="661"/>
      <c r="D37" s="662"/>
      <c r="E37" s="662"/>
      <c r="F37" s="445">
        <f t="shared" si="4"/>
        <v>0</v>
      </c>
      <c r="G37" s="661"/>
      <c r="H37" s="662"/>
      <c r="I37" s="662"/>
      <c r="J37" s="552">
        <f t="shared" si="5"/>
        <v>0</v>
      </c>
      <c r="K37" s="4" t="s">
        <v>11</v>
      </c>
    </row>
    <row r="38" spans="1:18" ht="20.100000000000001" customHeight="1" x14ac:dyDescent="0.25">
      <c r="A38" s="258">
        <v>30</v>
      </c>
      <c r="B38" s="444" t="s">
        <v>228</v>
      </c>
      <c r="C38" s="661"/>
      <c r="D38" s="662"/>
      <c r="E38" s="662"/>
      <c r="F38" s="446">
        <f t="shared" si="4"/>
        <v>0</v>
      </c>
      <c r="G38" s="661"/>
      <c r="H38" s="662"/>
      <c r="I38" s="662"/>
      <c r="J38" s="552">
        <f t="shared" si="5"/>
        <v>0</v>
      </c>
      <c r="K38" s="4" t="s">
        <v>11</v>
      </c>
    </row>
    <row r="39" spans="1:18" ht="20.100000000000001" customHeight="1" x14ac:dyDescent="0.25">
      <c r="A39" s="258">
        <v>31</v>
      </c>
      <c r="B39" s="444" t="s">
        <v>229</v>
      </c>
      <c r="C39" s="661"/>
      <c r="D39" s="662"/>
      <c r="E39" s="662"/>
      <c r="F39" s="447">
        <f t="shared" si="4"/>
        <v>0</v>
      </c>
      <c r="G39" s="661"/>
      <c r="H39" s="662"/>
      <c r="I39" s="662"/>
      <c r="J39" s="552">
        <f t="shared" si="5"/>
        <v>0</v>
      </c>
      <c r="K39" s="4" t="s">
        <v>11</v>
      </c>
    </row>
    <row r="40" spans="1:18" ht="20.100000000000001" customHeight="1" x14ac:dyDescent="0.25">
      <c r="A40" s="258">
        <v>32</v>
      </c>
      <c r="B40" s="569"/>
      <c r="C40" s="661"/>
      <c r="D40" s="662"/>
      <c r="E40" s="662"/>
      <c r="F40" s="447">
        <f t="shared" si="4"/>
        <v>0</v>
      </c>
      <c r="G40" s="661"/>
      <c r="H40" s="662"/>
      <c r="I40" s="662"/>
      <c r="J40" s="552">
        <f t="shared" si="5"/>
        <v>0</v>
      </c>
    </row>
    <row r="41" spans="1:18" ht="20.100000000000001" customHeight="1" x14ac:dyDescent="0.25">
      <c r="A41" s="258">
        <v>33</v>
      </c>
      <c r="B41" s="569"/>
      <c r="C41" s="661"/>
      <c r="D41" s="662"/>
      <c r="E41" s="662"/>
      <c r="F41" s="447">
        <f t="shared" si="4"/>
        <v>0</v>
      </c>
      <c r="G41" s="661"/>
      <c r="H41" s="662"/>
      <c r="I41" s="662"/>
      <c r="J41" s="552">
        <f t="shared" si="5"/>
        <v>0</v>
      </c>
    </row>
    <row r="42" spans="1:18" ht="20.100000000000001" customHeight="1" x14ac:dyDescent="0.25">
      <c r="A42" s="258">
        <v>34</v>
      </c>
      <c r="B42" s="569"/>
      <c r="C42" s="661"/>
      <c r="D42" s="662"/>
      <c r="E42" s="662"/>
      <c r="F42" s="447">
        <f t="shared" si="4"/>
        <v>0</v>
      </c>
      <c r="G42" s="661"/>
      <c r="H42" s="662"/>
      <c r="I42" s="662"/>
      <c r="J42" s="552">
        <f t="shared" si="5"/>
        <v>0</v>
      </c>
    </row>
    <row r="43" spans="1:18" ht="20.100000000000001" customHeight="1" x14ac:dyDescent="0.25">
      <c r="A43" s="258">
        <v>35</v>
      </c>
      <c r="B43" s="569"/>
      <c r="C43" s="661"/>
      <c r="D43" s="662"/>
      <c r="E43" s="662"/>
      <c r="F43" s="447">
        <f t="shared" si="4"/>
        <v>0</v>
      </c>
      <c r="G43" s="661"/>
      <c r="H43" s="662"/>
      <c r="I43" s="662"/>
      <c r="J43" s="552">
        <f t="shared" si="5"/>
        <v>0</v>
      </c>
    </row>
    <row r="44" spans="1:18" ht="20.100000000000001" customHeight="1" x14ac:dyDescent="0.25">
      <c r="A44" s="258">
        <v>36</v>
      </c>
      <c r="B44" s="569"/>
      <c r="C44" s="661"/>
      <c r="D44" s="662"/>
      <c r="E44" s="662"/>
      <c r="F44" s="447">
        <f t="shared" ref="F44:F45" si="6">IF(SUM(C44:E44)&gt;0,AVERAGEIF(C44:E44,"&gt;0"),0)</f>
        <v>0</v>
      </c>
      <c r="G44" s="661"/>
      <c r="H44" s="662"/>
      <c r="I44" s="662"/>
      <c r="J44" s="552">
        <f t="shared" si="5"/>
        <v>0</v>
      </c>
    </row>
    <row r="45" spans="1:18" s="2" customFormat="1" ht="20.25" customHeight="1" thickBot="1" x14ac:dyDescent="0.3">
      <c r="A45" s="258">
        <v>37</v>
      </c>
      <c r="B45" s="569"/>
      <c r="C45" s="661"/>
      <c r="D45" s="662"/>
      <c r="E45" s="662"/>
      <c r="F45" s="447">
        <f t="shared" si="6"/>
        <v>0</v>
      </c>
      <c r="G45" s="661"/>
      <c r="H45" s="662"/>
      <c r="I45" s="662"/>
      <c r="J45" s="552">
        <f t="shared" si="5"/>
        <v>0</v>
      </c>
      <c r="K45" s="35"/>
    </row>
    <row r="46" spans="1:18" s="2" customFormat="1" ht="20.25" customHeight="1" thickTop="1" thickBot="1" x14ac:dyDescent="0.3">
      <c r="A46" s="258">
        <v>38</v>
      </c>
      <c r="B46" s="569"/>
      <c r="C46" s="661"/>
      <c r="D46" s="662"/>
      <c r="E46" s="662"/>
      <c r="F46" s="447">
        <f t="shared" si="4"/>
        <v>0</v>
      </c>
      <c r="G46" s="661"/>
      <c r="H46" s="662"/>
      <c r="I46" s="662"/>
      <c r="J46" s="552">
        <f t="shared" si="5"/>
        <v>0</v>
      </c>
      <c r="K46" s="35"/>
    </row>
    <row r="47" spans="1:18" ht="20.25" customHeight="1" thickTop="1" x14ac:dyDescent="0.25">
      <c r="A47" s="258">
        <v>39</v>
      </c>
      <c r="B47" s="569"/>
      <c r="C47" s="661"/>
      <c r="D47" s="662"/>
      <c r="E47" s="662"/>
      <c r="F47" s="447">
        <f t="shared" si="4"/>
        <v>0</v>
      </c>
      <c r="G47" s="661"/>
      <c r="H47" s="662"/>
      <c r="I47" s="662"/>
      <c r="J47" s="552">
        <f t="shared" si="5"/>
        <v>0</v>
      </c>
    </row>
    <row r="48" spans="1:18" ht="20.25" customHeight="1" thickBot="1" x14ac:dyDescent="0.3">
      <c r="A48" s="258">
        <v>40</v>
      </c>
      <c r="B48" s="569"/>
      <c r="C48" s="661"/>
      <c r="D48" s="662"/>
      <c r="E48" s="662"/>
      <c r="F48" s="447">
        <f t="shared" si="4"/>
        <v>0</v>
      </c>
      <c r="G48" s="661"/>
      <c r="H48" s="662"/>
      <c r="I48" s="662"/>
      <c r="J48" s="552">
        <f t="shared" si="5"/>
        <v>0</v>
      </c>
    </row>
    <row r="49" spans="1:18" ht="23.25" customHeight="1" thickTop="1" thickBot="1" x14ac:dyDescent="0.3">
      <c r="A49" s="438" t="s">
        <v>220</v>
      </c>
      <c r="B49" s="36" t="s">
        <v>41</v>
      </c>
      <c r="C49" s="373"/>
      <c r="D49" s="374"/>
      <c r="E49" s="375"/>
      <c r="F49" s="424"/>
      <c r="G49" s="376"/>
      <c r="H49" s="377"/>
      <c r="I49" s="378"/>
      <c r="J49" s="554"/>
    </row>
    <row r="50" spans="1:18" s="145" customFormat="1" ht="20.25" customHeight="1" thickTop="1" thickBot="1" x14ac:dyDescent="0.3">
      <c r="A50" s="539"/>
      <c r="B50" s="192" t="s">
        <v>151</v>
      </c>
      <c r="C50" s="709" t="s">
        <v>4</v>
      </c>
      <c r="D50" s="741"/>
      <c r="E50" s="741"/>
      <c r="F50" s="716" t="s">
        <v>4</v>
      </c>
      <c r="G50" s="709" t="s">
        <v>264</v>
      </c>
      <c r="H50" s="741"/>
      <c r="I50" s="741"/>
      <c r="J50" s="742" t="s">
        <v>22</v>
      </c>
      <c r="K50" s="149"/>
      <c r="L50" s="149"/>
      <c r="M50" s="735"/>
      <c r="N50" s="736"/>
      <c r="O50" s="149"/>
      <c r="P50" s="149"/>
      <c r="Q50" s="150"/>
      <c r="R50" s="147"/>
    </row>
    <row r="51" spans="1:18" ht="20.100000000000001" customHeight="1" thickTop="1" x14ac:dyDescent="0.25">
      <c r="A51" s="259">
        <v>41</v>
      </c>
      <c r="B51" s="569"/>
      <c r="C51" s="661"/>
      <c r="D51" s="662"/>
      <c r="E51" s="662"/>
      <c r="F51" s="435">
        <f t="shared" ref="F51:F57" si="7">IF(SUM(C51:E51)&gt;0,AVERAGEIF(C51:E51,"&gt;0"),0)</f>
        <v>0</v>
      </c>
      <c r="G51" s="661"/>
      <c r="H51" s="662"/>
      <c r="I51" s="662"/>
      <c r="J51" s="551">
        <f t="shared" ref="J51:J57" si="8">IF(SUM(G51:I51)&gt;0,AVERAGEIF(G51:I51,"&gt;0"),0)</f>
        <v>0</v>
      </c>
    </row>
    <row r="52" spans="1:18" ht="20.100000000000001" customHeight="1" x14ac:dyDescent="0.25">
      <c r="A52" s="259">
        <v>42</v>
      </c>
      <c r="B52" s="569"/>
      <c r="C52" s="661"/>
      <c r="D52" s="662"/>
      <c r="E52" s="662"/>
      <c r="F52" s="447">
        <f>IF(SUM(C52:E52)&gt;0,AVERAGEIF(C52:E52,"&gt;0"),0)</f>
        <v>0</v>
      </c>
      <c r="G52" s="661"/>
      <c r="H52" s="662"/>
      <c r="I52" s="662"/>
      <c r="J52" s="552">
        <f>IF(SUM(G52:I52)&gt;0,AVERAGEIF(G52:I52,"&gt;0"),0)</f>
        <v>0</v>
      </c>
    </row>
    <row r="53" spans="1:18" ht="20.100000000000001" customHeight="1" x14ac:dyDescent="0.25">
      <c r="A53" s="259">
        <v>43</v>
      </c>
      <c r="B53" s="569"/>
      <c r="C53" s="661"/>
      <c r="D53" s="662"/>
      <c r="E53" s="662"/>
      <c r="F53" s="447">
        <f t="shared" si="7"/>
        <v>0</v>
      </c>
      <c r="G53" s="661"/>
      <c r="H53" s="662"/>
      <c r="I53" s="662"/>
      <c r="J53" s="552">
        <f t="shared" si="8"/>
        <v>0</v>
      </c>
    </row>
    <row r="54" spans="1:18" ht="20.100000000000001" customHeight="1" x14ac:dyDescent="0.25">
      <c r="A54" s="259">
        <v>44</v>
      </c>
      <c r="B54" s="569"/>
      <c r="C54" s="661"/>
      <c r="D54" s="662"/>
      <c r="E54" s="662"/>
      <c r="F54" s="447">
        <f t="shared" si="7"/>
        <v>0</v>
      </c>
      <c r="G54" s="661"/>
      <c r="H54" s="662"/>
      <c r="I54" s="662"/>
      <c r="J54" s="552">
        <f t="shared" si="8"/>
        <v>0</v>
      </c>
    </row>
    <row r="55" spans="1:18" ht="20.100000000000001" customHeight="1" x14ac:dyDescent="0.25">
      <c r="A55" s="259">
        <v>45</v>
      </c>
      <c r="B55" s="569"/>
      <c r="C55" s="661"/>
      <c r="D55" s="662"/>
      <c r="E55" s="662"/>
      <c r="F55" s="447">
        <f t="shared" si="7"/>
        <v>0</v>
      </c>
      <c r="G55" s="661"/>
      <c r="H55" s="662"/>
      <c r="I55" s="662"/>
      <c r="J55" s="552">
        <f t="shared" si="8"/>
        <v>0</v>
      </c>
    </row>
    <row r="56" spans="1:18" s="2" customFormat="1" ht="20.25" customHeight="1" thickBot="1" x14ac:dyDescent="0.3">
      <c r="A56" s="259">
        <v>46</v>
      </c>
      <c r="B56" s="569"/>
      <c r="C56" s="661"/>
      <c r="D56" s="662"/>
      <c r="E56" s="662"/>
      <c r="F56" s="447">
        <f t="shared" si="7"/>
        <v>0</v>
      </c>
      <c r="G56" s="661"/>
      <c r="H56" s="662"/>
      <c r="I56" s="662"/>
      <c r="J56" s="552">
        <f t="shared" si="8"/>
        <v>0</v>
      </c>
      <c r="K56" s="35"/>
    </row>
    <row r="57" spans="1:18" ht="20.100000000000001" customHeight="1" thickTop="1" x14ac:dyDescent="0.25">
      <c r="A57" s="259">
        <v>47</v>
      </c>
      <c r="B57" s="569"/>
      <c r="C57" s="661"/>
      <c r="D57" s="662"/>
      <c r="E57" s="662"/>
      <c r="F57" s="447">
        <f t="shared" si="7"/>
        <v>0</v>
      </c>
      <c r="G57" s="661"/>
      <c r="H57" s="662"/>
      <c r="I57" s="662"/>
      <c r="J57" s="552">
        <f t="shared" si="8"/>
        <v>0</v>
      </c>
    </row>
    <row r="58" spans="1:18" ht="20.100000000000001" customHeight="1" x14ac:dyDescent="0.25">
      <c r="A58" s="259">
        <v>48</v>
      </c>
      <c r="B58" s="569"/>
      <c r="C58" s="661"/>
      <c r="D58" s="662"/>
      <c r="E58" s="662"/>
      <c r="F58" s="447">
        <f t="shared" ref="F58:F65" si="9">IF(SUM(C58:E58)&gt;0,AVERAGEIF(C58:E58,"&gt;0"),0)</f>
        <v>0</v>
      </c>
      <c r="G58" s="661"/>
      <c r="H58" s="662"/>
      <c r="I58" s="662"/>
      <c r="J58" s="552">
        <f t="shared" ref="J58:J65" si="10">IF(SUM(G58:I58)&gt;0,AVERAGEIF(G58:I58,"&gt;0"),0)</f>
        <v>0</v>
      </c>
    </row>
    <row r="59" spans="1:18" ht="20.100000000000001" customHeight="1" x14ac:dyDescent="0.25">
      <c r="A59" s="259">
        <v>49</v>
      </c>
      <c r="B59" s="569"/>
      <c r="C59" s="661"/>
      <c r="D59" s="662"/>
      <c r="E59" s="662"/>
      <c r="F59" s="447">
        <f t="shared" si="9"/>
        <v>0</v>
      </c>
      <c r="G59" s="661"/>
      <c r="H59" s="662"/>
      <c r="I59" s="662"/>
      <c r="J59" s="552">
        <f t="shared" si="10"/>
        <v>0</v>
      </c>
    </row>
    <row r="60" spans="1:18" ht="20.100000000000001" customHeight="1" x14ac:dyDescent="0.25">
      <c r="A60" s="259">
        <v>50</v>
      </c>
      <c r="B60" s="569"/>
      <c r="C60" s="661"/>
      <c r="D60" s="662"/>
      <c r="E60" s="662"/>
      <c r="F60" s="447">
        <f t="shared" si="9"/>
        <v>0</v>
      </c>
      <c r="G60" s="661"/>
      <c r="H60" s="662"/>
      <c r="I60" s="662"/>
      <c r="J60" s="552">
        <f t="shared" si="10"/>
        <v>0</v>
      </c>
    </row>
    <row r="61" spans="1:18" ht="20.100000000000001" customHeight="1" x14ac:dyDescent="0.25">
      <c r="A61" s="259">
        <v>51</v>
      </c>
      <c r="B61" s="569"/>
      <c r="C61" s="661"/>
      <c r="D61" s="662"/>
      <c r="E61" s="662"/>
      <c r="F61" s="447">
        <f t="shared" si="9"/>
        <v>0</v>
      </c>
      <c r="G61" s="661"/>
      <c r="H61" s="662"/>
      <c r="I61" s="662"/>
      <c r="J61" s="552">
        <f t="shared" si="10"/>
        <v>0</v>
      </c>
    </row>
    <row r="62" spans="1:18" s="2" customFormat="1" ht="20.25" customHeight="1" thickBot="1" x14ac:dyDescent="0.3">
      <c r="A62" s="259">
        <v>52</v>
      </c>
      <c r="B62" s="569"/>
      <c r="C62" s="661"/>
      <c r="D62" s="662"/>
      <c r="E62" s="662"/>
      <c r="F62" s="447">
        <f t="shared" si="9"/>
        <v>0</v>
      </c>
      <c r="G62" s="661"/>
      <c r="H62" s="662"/>
      <c r="I62" s="662"/>
      <c r="J62" s="552">
        <f t="shared" si="10"/>
        <v>0</v>
      </c>
      <c r="K62" s="35"/>
    </row>
    <row r="63" spans="1:18" s="2" customFormat="1" ht="20.25" customHeight="1" thickTop="1" thickBot="1" x14ac:dyDescent="0.3">
      <c r="A63" s="259">
        <v>53</v>
      </c>
      <c r="B63" s="569"/>
      <c r="C63" s="661"/>
      <c r="D63" s="662"/>
      <c r="E63" s="662"/>
      <c r="F63" s="447">
        <f t="shared" si="9"/>
        <v>0</v>
      </c>
      <c r="G63" s="661"/>
      <c r="H63" s="662"/>
      <c r="I63" s="662"/>
      <c r="J63" s="552">
        <f t="shared" si="10"/>
        <v>0</v>
      </c>
      <c r="K63" s="35"/>
    </row>
    <row r="64" spans="1:18" ht="20.25" customHeight="1" thickTop="1" x14ac:dyDescent="0.25">
      <c r="A64" s="259">
        <v>54</v>
      </c>
      <c r="B64" s="569"/>
      <c r="C64" s="661"/>
      <c r="D64" s="662"/>
      <c r="E64" s="662"/>
      <c r="F64" s="447">
        <f t="shared" si="9"/>
        <v>0</v>
      </c>
      <c r="G64" s="661"/>
      <c r="H64" s="662"/>
      <c r="I64" s="662"/>
      <c r="J64" s="552">
        <f t="shared" si="10"/>
        <v>0</v>
      </c>
    </row>
    <row r="65" spans="1:18" ht="20.25" customHeight="1" x14ac:dyDescent="0.25">
      <c r="A65" s="259">
        <v>55</v>
      </c>
      <c r="B65" s="569"/>
      <c r="C65" s="661"/>
      <c r="D65" s="662"/>
      <c r="E65" s="662"/>
      <c r="F65" s="447">
        <f t="shared" si="9"/>
        <v>0</v>
      </c>
      <c r="G65" s="661"/>
      <c r="H65" s="662"/>
      <c r="I65" s="662"/>
      <c r="J65" s="552">
        <f t="shared" si="10"/>
        <v>0</v>
      </c>
    </row>
    <row r="66" spans="1:18" ht="21.75" customHeight="1" thickBot="1" x14ac:dyDescent="0.3">
      <c r="A66" s="437" t="s">
        <v>221</v>
      </c>
      <c r="B66" s="36" t="s">
        <v>145</v>
      </c>
      <c r="C66" s="195"/>
      <c r="D66" s="92"/>
      <c r="E66" s="92"/>
      <c r="F66" s="263"/>
      <c r="G66" s="199"/>
      <c r="H66" s="91"/>
      <c r="I66" s="131"/>
      <c r="J66" s="556"/>
    </row>
    <row r="67" spans="1:18" s="145" customFormat="1" ht="20.25" customHeight="1" thickTop="1" thickBot="1" x14ac:dyDescent="0.3">
      <c r="A67" s="539"/>
      <c r="B67" s="440" t="s">
        <v>153</v>
      </c>
      <c r="C67" s="743" t="s">
        <v>182</v>
      </c>
      <c r="D67" s="744"/>
      <c r="E67" s="744"/>
      <c r="F67" s="745" t="s">
        <v>4</v>
      </c>
      <c r="G67" s="743" t="s">
        <v>270</v>
      </c>
      <c r="H67" s="744"/>
      <c r="I67" s="744"/>
      <c r="J67" s="746" t="s">
        <v>22</v>
      </c>
      <c r="K67" s="149"/>
      <c r="L67" s="149"/>
      <c r="M67" s="735"/>
      <c r="N67" s="736"/>
      <c r="O67" s="149"/>
      <c r="P67" s="149"/>
      <c r="Q67" s="150"/>
      <c r="R67" s="147"/>
    </row>
    <row r="68" spans="1:18" ht="20.100000000000001" customHeight="1" thickTop="1" x14ac:dyDescent="0.25">
      <c r="A68" s="258">
        <v>56</v>
      </c>
      <c r="B68" s="443"/>
      <c r="C68" s="661"/>
      <c r="D68" s="662"/>
      <c r="E68" s="662"/>
      <c r="F68" s="447">
        <f>IF(SUM(C68:E68)&gt;0,AVERAGEIF(C68:E68,"&gt;0"),0)</f>
        <v>0</v>
      </c>
      <c r="G68" s="661"/>
      <c r="H68" s="662"/>
      <c r="I68" s="662"/>
      <c r="J68" s="555">
        <f t="shared" ref="J68" si="11">IF(SUM(G68:I68)&gt;0,AVERAGEIF(G68:I68,"&gt;0"),0)</f>
        <v>0</v>
      </c>
      <c r="K68" s="4" t="s">
        <v>11</v>
      </c>
    </row>
    <row r="69" spans="1:18" ht="20.100000000000001" customHeight="1" x14ac:dyDescent="0.25">
      <c r="A69" s="258">
        <v>57</v>
      </c>
      <c r="B69" s="569"/>
      <c r="C69" s="661"/>
      <c r="D69" s="662"/>
      <c r="E69" s="662"/>
      <c r="F69" s="447">
        <f t="shared" ref="F69:F91" si="12">IF(SUM(C69:E69)&gt;0,AVERAGEIF(C69:E69,"&gt;0"),0)</f>
        <v>0</v>
      </c>
      <c r="G69" s="661"/>
      <c r="H69" s="662"/>
      <c r="I69" s="662"/>
      <c r="J69" s="552">
        <f t="shared" ref="J69:J91" si="13">IF(SUM(G69:I69)&gt;0,AVERAGEIF(G69:I69,"&gt;0"),0)</f>
        <v>0</v>
      </c>
      <c r="K69" s="4" t="s">
        <v>11</v>
      </c>
    </row>
    <row r="70" spans="1:18" ht="20.100000000000001" customHeight="1" x14ac:dyDescent="0.25">
      <c r="A70" s="258">
        <v>58</v>
      </c>
      <c r="B70" s="569"/>
      <c r="C70" s="661"/>
      <c r="D70" s="662"/>
      <c r="E70" s="662"/>
      <c r="F70" s="447">
        <f t="shared" si="12"/>
        <v>0</v>
      </c>
      <c r="G70" s="661"/>
      <c r="H70" s="662"/>
      <c r="I70" s="662"/>
      <c r="J70" s="552">
        <f t="shared" si="13"/>
        <v>0</v>
      </c>
    </row>
    <row r="71" spans="1:18" ht="20.100000000000001" customHeight="1" x14ac:dyDescent="0.25">
      <c r="A71" s="258">
        <v>59</v>
      </c>
      <c r="B71" s="569"/>
      <c r="C71" s="661"/>
      <c r="D71" s="662"/>
      <c r="E71" s="662"/>
      <c r="F71" s="448">
        <f t="shared" si="12"/>
        <v>0</v>
      </c>
      <c r="G71" s="661"/>
      <c r="H71" s="662"/>
      <c r="I71" s="662"/>
      <c r="J71" s="552">
        <f t="shared" si="13"/>
        <v>0</v>
      </c>
      <c r="K71" s="4" t="s">
        <v>11</v>
      </c>
    </row>
    <row r="72" spans="1:18" ht="20.100000000000001" customHeight="1" x14ac:dyDescent="0.25">
      <c r="A72" s="258">
        <v>60</v>
      </c>
      <c r="B72" s="569"/>
      <c r="C72" s="661"/>
      <c r="D72" s="662"/>
      <c r="E72" s="662"/>
      <c r="F72" s="449">
        <f t="shared" si="12"/>
        <v>0</v>
      </c>
      <c r="G72" s="661"/>
      <c r="H72" s="662"/>
      <c r="I72" s="662"/>
      <c r="J72" s="552">
        <f t="shared" si="13"/>
        <v>0</v>
      </c>
      <c r="K72" s="4" t="s">
        <v>11</v>
      </c>
    </row>
    <row r="73" spans="1:18" ht="20.100000000000001" customHeight="1" x14ac:dyDescent="0.25">
      <c r="A73" s="258">
        <v>61</v>
      </c>
      <c r="B73" s="569"/>
      <c r="C73" s="661"/>
      <c r="D73" s="662"/>
      <c r="E73" s="662"/>
      <c r="F73" s="450">
        <f t="shared" si="12"/>
        <v>0</v>
      </c>
      <c r="G73" s="661"/>
      <c r="H73" s="662"/>
      <c r="I73" s="662"/>
      <c r="J73" s="552">
        <f t="shared" si="13"/>
        <v>0</v>
      </c>
      <c r="K73" s="4" t="s">
        <v>11</v>
      </c>
    </row>
    <row r="74" spans="1:18" ht="20.100000000000001" customHeight="1" x14ac:dyDescent="0.25">
      <c r="A74" s="258">
        <v>62</v>
      </c>
      <c r="B74" s="569"/>
      <c r="C74" s="661"/>
      <c r="D74" s="662"/>
      <c r="E74" s="662"/>
      <c r="F74" s="450">
        <f t="shared" ref="F74:F82" si="14">IF(SUM(C74:E74)&gt;0,AVERAGEIF(C74:E74,"&gt;0"),0)</f>
        <v>0</v>
      </c>
      <c r="G74" s="661"/>
      <c r="H74" s="662"/>
      <c r="I74" s="662"/>
      <c r="J74" s="552">
        <f t="shared" ref="J74:J79" si="15">IF(SUM(G74:I74)&gt;0,AVERAGEIF(G74:I74,"&gt;0"),0)</f>
        <v>0</v>
      </c>
    </row>
    <row r="75" spans="1:18" ht="20.100000000000001" customHeight="1" x14ac:dyDescent="0.25">
      <c r="A75" s="258">
        <v>63</v>
      </c>
      <c r="B75" s="569"/>
      <c r="C75" s="661"/>
      <c r="D75" s="662"/>
      <c r="E75" s="662"/>
      <c r="F75" s="450">
        <f t="shared" si="14"/>
        <v>0</v>
      </c>
      <c r="G75" s="661"/>
      <c r="H75" s="662"/>
      <c r="I75" s="662"/>
      <c r="J75" s="552">
        <f t="shared" si="15"/>
        <v>0</v>
      </c>
    </row>
    <row r="76" spans="1:18" ht="20.100000000000001" customHeight="1" x14ac:dyDescent="0.25">
      <c r="A76" s="258">
        <v>64</v>
      </c>
      <c r="B76" s="569"/>
      <c r="C76" s="661"/>
      <c r="D76" s="662"/>
      <c r="E76" s="662"/>
      <c r="F76" s="450">
        <f t="shared" si="14"/>
        <v>0</v>
      </c>
      <c r="G76" s="661"/>
      <c r="H76" s="662"/>
      <c r="I76" s="662"/>
      <c r="J76" s="552">
        <f t="shared" si="15"/>
        <v>0</v>
      </c>
    </row>
    <row r="77" spans="1:18" ht="20.100000000000001" customHeight="1" x14ac:dyDescent="0.25">
      <c r="A77" s="258">
        <v>65</v>
      </c>
      <c r="B77" s="569"/>
      <c r="C77" s="661"/>
      <c r="D77" s="662"/>
      <c r="E77" s="662"/>
      <c r="F77" s="450">
        <f t="shared" si="14"/>
        <v>0</v>
      </c>
      <c r="G77" s="661"/>
      <c r="H77" s="662"/>
      <c r="I77" s="662"/>
      <c r="J77" s="552">
        <f t="shared" si="15"/>
        <v>0</v>
      </c>
    </row>
    <row r="78" spans="1:18" ht="20.100000000000001" customHeight="1" x14ac:dyDescent="0.25">
      <c r="A78" s="258">
        <v>66</v>
      </c>
      <c r="B78" s="569"/>
      <c r="C78" s="661"/>
      <c r="D78" s="662"/>
      <c r="E78" s="662"/>
      <c r="F78" s="450">
        <f t="shared" si="14"/>
        <v>0</v>
      </c>
      <c r="G78" s="661"/>
      <c r="H78" s="662"/>
      <c r="I78" s="662"/>
      <c r="J78" s="552">
        <f t="shared" si="15"/>
        <v>0</v>
      </c>
    </row>
    <row r="79" spans="1:18" s="2" customFormat="1" ht="20.25" customHeight="1" thickBot="1" x14ac:dyDescent="0.3">
      <c r="A79" s="258">
        <v>67</v>
      </c>
      <c r="B79" s="569"/>
      <c r="C79" s="661"/>
      <c r="D79" s="662"/>
      <c r="E79" s="662"/>
      <c r="F79" s="450">
        <f t="shared" si="14"/>
        <v>0</v>
      </c>
      <c r="G79" s="661"/>
      <c r="H79" s="662"/>
      <c r="I79" s="662"/>
      <c r="J79" s="552">
        <f t="shared" si="15"/>
        <v>0</v>
      </c>
      <c r="K79" s="35"/>
    </row>
    <row r="80" spans="1:18" s="2" customFormat="1" ht="20.25" customHeight="1" thickTop="1" thickBot="1" x14ac:dyDescent="0.3">
      <c r="A80" s="258">
        <v>68</v>
      </c>
      <c r="B80" s="569"/>
      <c r="C80" s="661"/>
      <c r="D80" s="662"/>
      <c r="E80" s="662"/>
      <c r="F80" s="450">
        <f t="shared" si="14"/>
        <v>0</v>
      </c>
      <c r="G80" s="661"/>
      <c r="H80" s="662"/>
      <c r="I80" s="662"/>
      <c r="J80" s="552">
        <f t="shared" si="13"/>
        <v>0</v>
      </c>
      <c r="K80" s="35"/>
    </row>
    <row r="81" spans="1:11" ht="20.25" customHeight="1" thickTop="1" x14ac:dyDescent="0.25">
      <c r="A81" s="258">
        <v>69</v>
      </c>
      <c r="B81" s="569"/>
      <c r="C81" s="661"/>
      <c r="D81" s="662"/>
      <c r="E81" s="662"/>
      <c r="F81" s="450">
        <f t="shared" si="14"/>
        <v>0</v>
      </c>
      <c r="G81" s="661"/>
      <c r="H81" s="662"/>
      <c r="I81" s="662"/>
      <c r="J81" s="552">
        <f t="shared" si="13"/>
        <v>0</v>
      </c>
    </row>
    <row r="82" spans="1:11" ht="20.25" customHeight="1" x14ac:dyDescent="0.25">
      <c r="A82" s="258">
        <v>70</v>
      </c>
      <c r="B82" s="569"/>
      <c r="C82" s="661"/>
      <c r="D82" s="662"/>
      <c r="E82" s="662"/>
      <c r="F82" s="450">
        <f t="shared" si="14"/>
        <v>0</v>
      </c>
      <c r="G82" s="661"/>
      <c r="H82" s="662"/>
      <c r="I82" s="662"/>
      <c r="J82" s="552">
        <f t="shared" si="13"/>
        <v>0</v>
      </c>
    </row>
    <row r="83" spans="1:11" ht="20.100000000000001" customHeight="1" x14ac:dyDescent="0.25">
      <c r="A83" s="258">
        <v>71</v>
      </c>
      <c r="B83" s="569"/>
      <c r="C83" s="661"/>
      <c r="D83" s="662"/>
      <c r="E83" s="662"/>
      <c r="F83" s="450">
        <f t="shared" si="12"/>
        <v>0</v>
      </c>
      <c r="G83" s="661"/>
      <c r="H83" s="662"/>
      <c r="I83" s="662"/>
      <c r="J83" s="552">
        <f t="shared" si="13"/>
        <v>0</v>
      </c>
    </row>
    <row r="84" spans="1:11" ht="20.100000000000001" customHeight="1" x14ac:dyDescent="0.25">
      <c r="A84" s="258">
        <v>72</v>
      </c>
      <c r="B84" s="569"/>
      <c r="C84" s="661"/>
      <c r="D84" s="662"/>
      <c r="E84" s="662"/>
      <c r="F84" s="450">
        <f t="shared" si="12"/>
        <v>0</v>
      </c>
      <c r="G84" s="661"/>
      <c r="H84" s="662"/>
      <c r="I84" s="662"/>
      <c r="J84" s="552">
        <f t="shared" si="13"/>
        <v>0</v>
      </c>
    </row>
    <row r="85" spans="1:11" ht="20.100000000000001" customHeight="1" x14ac:dyDescent="0.25">
      <c r="A85" s="258">
        <v>73</v>
      </c>
      <c r="B85" s="569"/>
      <c r="C85" s="661"/>
      <c r="D85" s="662"/>
      <c r="E85" s="662"/>
      <c r="F85" s="450">
        <f t="shared" si="12"/>
        <v>0</v>
      </c>
      <c r="G85" s="661"/>
      <c r="H85" s="662"/>
      <c r="I85" s="662"/>
      <c r="J85" s="552">
        <f t="shared" si="13"/>
        <v>0</v>
      </c>
    </row>
    <row r="86" spans="1:11" ht="20.100000000000001" customHeight="1" x14ac:dyDescent="0.25">
      <c r="A86" s="258">
        <v>74</v>
      </c>
      <c r="B86" s="569"/>
      <c r="C86" s="661"/>
      <c r="D86" s="662"/>
      <c r="E86" s="662"/>
      <c r="F86" s="450">
        <f t="shared" si="12"/>
        <v>0</v>
      </c>
      <c r="G86" s="661"/>
      <c r="H86" s="662"/>
      <c r="I86" s="662"/>
      <c r="J86" s="552">
        <f t="shared" si="13"/>
        <v>0</v>
      </c>
    </row>
    <row r="87" spans="1:11" ht="20.100000000000001" customHeight="1" x14ac:dyDescent="0.25">
      <c r="A87" s="258">
        <v>75</v>
      </c>
      <c r="B87" s="569"/>
      <c r="C87" s="661"/>
      <c r="D87" s="662"/>
      <c r="E87" s="662"/>
      <c r="F87" s="450">
        <f t="shared" si="12"/>
        <v>0</v>
      </c>
      <c r="G87" s="661"/>
      <c r="H87" s="662"/>
      <c r="I87" s="662"/>
      <c r="J87" s="552">
        <f t="shared" si="13"/>
        <v>0</v>
      </c>
    </row>
    <row r="88" spans="1:11" s="2" customFormat="1" ht="20.25" customHeight="1" thickBot="1" x14ac:dyDescent="0.3">
      <c r="A88" s="258">
        <v>76</v>
      </c>
      <c r="B88" s="569"/>
      <c r="C88" s="661"/>
      <c r="D88" s="662"/>
      <c r="E88" s="662"/>
      <c r="F88" s="450">
        <f t="shared" si="12"/>
        <v>0</v>
      </c>
      <c r="G88" s="661"/>
      <c r="H88" s="662"/>
      <c r="I88" s="662"/>
      <c r="J88" s="552">
        <f t="shared" si="13"/>
        <v>0</v>
      </c>
      <c r="K88" s="35"/>
    </row>
    <row r="89" spans="1:11" s="2" customFormat="1" ht="20.25" customHeight="1" thickTop="1" thickBot="1" x14ac:dyDescent="0.3">
      <c r="A89" s="258">
        <v>77</v>
      </c>
      <c r="B89" s="569"/>
      <c r="C89" s="661"/>
      <c r="D89" s="662"/>
      <c r="E89" s="662"/>
      <c r="F89" s="450">
        <f t="shared" si="12"/>
        <v>0</v>
      </c>
      <c r="G89" s="661"/>
      <c r="H89" s="662"/>
      <c r="I89" s="662"/>
      <c r="J89" s="552">
        <f t="shared" si="13"/>
        <v>0</v>
      </c>
      <c r="K89" s="35"/>
    </row>
    <row r="90" spans="1:11" ht="18.75" customHeight="1" thickTop="1" x14ac:dyDescent="0.25">
      <c r="A90" s="258">
        <v>78</v>
      </c>
      <c r="B90" s="569"/>
      <c r="C90" s="661"/>
      <c r="D90" s="662"/>
      <c r="E90" s="662"/>
      <c r="F90" s="450">
        <f t="shared" si="12"/>
        <v>0</v>
      </c>
      <c r="G90" s="661"/>
      <c r="H90" s="662"/>
      <c r="I90" s="662"/>
      <c r="J90" s="552">
        <f t="shared" si="13"/>
        <v>0</v>
      </c>
    </row>
    <row r="91" spans="1:11" ht="19.5" customHeight="1" thickBot="1" x14ac:dyDescent="0.3">
      <c r="A91" s="264">
        <v>79</v>
      </c>
      <c r="B91" s="569"/>
      <c r="C91" s="661"/>
      <c r="D91" s="662"/>
      <c r="E91" s="662"/>
      <c r="F91" s="450">
        <f t="shared" si="12"/>
        <v>0</v>
      </c>
      <c r="G91" s="661"/>
      <c r="H91" s="662"/>
      <c r="I91" s="662"/>
      <c r="J91" s="552">
        <f t="shared" si="13"/>
        <v>0</v>
      </c>
    </row>
    <row r="92" spans="1:11" ht="19.5" customHeight="1" thickTop="1" thickBot="1" x14ac:dyDescent="0.3">
      <c r="A92" s="438" t="s">
        <v>222</v>
      </c>
      <c r="B92" s="36" t="s">
        <v>146</v>
      </c>
      <c r="C92" s="195"/>
      <c r="D92" s="92"/>
      <c r="E92" s="92"/>
      <c r="F92" s="196"/>
      <c r="G92" s="199"/>
      <c r="H92" s="91"/>
      <c r="I92" s="131"/>
      <c r="J92" s="572"/>
    </row>
    <row r="93" spans="1:11" ht="19.5" customHeight="1" thickTop="1" thickBot="1" x14ac:dyDescent="0.3">
      <c r="A93" s="438" t="s">
        <v>223</v>
      </c>
      <c r="B93" s="37" t="s">
        <v>28</v>
      </c>
      <c r="C93" s="197"/>
      <c r="D93" s="38"/>
      <c r="E93" s="38"/>
      <c r="F93" s="198"/>
      <c r="G93" s="197"/>
      <c r="H93" s="38"/>
      <c r="I93" s="38"/>
      <c r="J93" s="556"/>
    </row>
    <row r="94" spans="1:11" ht="8.25" customHeight="1" thickTop="1" x14ac:dyDescent="0.25">
      <c r="B94" s="39"/>
    </row>
    <row r="95" spans="1:11" ht="15.75" customHeight="1" x14ac:dyDescent="0.25">
      <c r="B95" s="733" t="s">
        <v>140</v>
      </c>
      <c r="C95" s="734"/>
      <c r="D95" s="734"/>
      <c r="E95" s="734"/>
      <c r="F95" s="734"/>
      <c r="G95" s="734"/>
    </row>
    <row r="96" spans="1:11" ht="13.8" x14ac:dyDescent="0.25">
      <c r="B96" s="39"/>
    </row>
  </sheetData>
  <sheetProtection password="EFCF" sheet="1" objects="1" scenarios="1"/>
  <dataConsolidate/>
  <mergeCells count="18">
    <mergeCell ref="C1:J1"/>
    <mergeCell ref="C2:J2"/>
    <mergeCell ref="C3:E3"/>
    <mergeCell ref="G3:I3"/>
    <mergeCell ref="B3:B4"/>
    <mergeCell ref="B95:G95"/>
    <mergeCell ref="M33:N33"/>
    <mergeCell ref="M50:N50"/>
    <mergeCell ref="M67:N67"/>
    <mergeCell ref="M6:N6"/>
    <mergeCell ref="C33:F33"/>
    <mergeCell ref="G33:J33"/>
    <mergeCell ref="C50:F50"/>
    <mergeCell ref="G50:J50"/>
    <mergeCell ref="C67:F67"/>
    <mergeCell ref="G67:J67"/>
    <mergeCell ref="C6:F6"/>
    <mergeCell ref="G6:J6"/>
  </mergeCells>
  <pageMargins left="0.70866141732283472" right="0.70866141732283472" top="0.74803149606299213" bottom="0.74803149606299213" header="0.31496062992125984" footer="0.31496062992125984"/>
  <pageSetup paperSize="9" scale="73" fitToHeight="2" orientation="portrait" horizontalDpi="4294967293" verticalDpi="4294967293" r:id="rId1"/>
  <headerFooter scaleWithDoc="0" alignWithMargins="0">
    <oddHeader>&amp;C&amp;"Arial,Fett"&amp;12Anlage 2a - Feststellung der Bodenproduktion in den vorangegangenen drei Jahren</oddHeader>
    <oddFooter>&amp;L&amp;8TAB-13351/10.18&amp;C&amp;8Seite &amp;P von &amp;N&amp;10
&amp;R&amp;8Anlage Antrag</oddFooter>
  </headerFooter>
  <rowBreaks count="1" manualBreakCount="1">
    <brk id="49" max="16383" man="1"/>
  </rowBreaks>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IW182"/>
  <sheetViews>
    <sheetView showZeros="0" workbookViewId="0">
      <pane xSplit="1" ySplit="6" topLeftCell="B7" activePane="bottomRight" state="frozen"/>
      <selection pane="topRight"/>
      <selection pane="bottomLeft"/>
      <selection pane="bottomRight" activeCell="E1" sqref="E1:H1"/>
    </sheetView>
  </sheetViews>
  <sheetFormatPr baseColWidth="10" defaultColWidth="0" defaultRowHeight="12.75" customHeight="1" zeroHeight="1" outlineLevelCol="1" x14ac:dyDescent="0.25"/>
  <cols>
    <col min="1" max="1" width="41.109375" style="32" customWidth="1"/>
    <col min="2" max="5" width="11.6640625" style="32" customWidth="1"/>
    <col min="6" max="7" width="11.6640625" style="32" customWidth="1" outlineLevel="1"/>
    <col min="8" max="8" width="11.44140625" style="32" customWidth="1"/>
    <col min="9" max="257" width="0" style="32" hidden="1" customWidth="1"/>
    <col min="258" max="16384" width="11.44140625" style="32" hidden="1"/>
  </cols>
  <sheetData>
    <row r="1" spans="1:257" s="84" customFormat="1" ht="24.9" customHeight="1" x14ac:dyDescent="0.25">
      <c r="A1" s="765">
        <f>Name</f>
        <v>0</v>
      </c>
      <c r="B1" s="766"/>
      <c r="C1" s="766"/>
      <c r="D1" s="766"/>
      <c r="E1" s="767">
        <f>EUNr</f>
        <v>0</v>
      </c>
      <c r="F1" s="767"/>
      <c r="G1" s="767"/>
      <c r="H1" s="767"/>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c r="IB1" s="85"/>
      <c r="IC1" s="85"/>
      <c r="ID1" s="85"/>
      <c r="IE1" s="85"/>
      <c r="IF1" s="85"/>
      <c r="IG1" s="85"/>
      <c r="IH1" s="85"/>
      <c r="II1" s="85"/>
      <c r="IJ1" s="85"/>
      <c r="IK1" s="85"/>
      <c r="IL1" s="85"/>
      <c r="IM1" s="85"/>
      <c r="IN1" s="85"/>
      <c r="IO1" s="85"/>
      <c r="IP1" s="85"/>
      <c r="IQ1" s="85"/>
      <c r="IR1" s="85"/>
      <c r="IS1" s="85"/>
      <c r="IT1" s="85"/>
      <c r="IU1" s="85"/>
      <c r="IV1" s="85"/>
      <c r="IW1" s="85"/>
    </row>
    <row r="2" spans="1:257" s="59" customFormat="1" ht="24.9" customHeight="1" x14ac:dyDescent="0.25">
      <c r="A2" s="760" t="s">
        <v>84</v>
      </c>
      <c r="B2" s="760"/>
      <c r="C2" s="760"/>
      <c r="D2" s="760"/>
      <c r="E2" s="760"/>
      <c r="F2" s="760"/>
      <c r="G2" s="760"/>
      <c r="H2" s="760"/>
    </row>
    <row r="3" spans="1:257" s="59" customFormat="1" ht="13.2" x14ac:dyDescent="0.25">
      <c r="A3" s="761" t="s">
        <v>67</v>
      </c>
      <c r="B3" s="764" t="s">
        <v>68</v>
      </c>
      <c r="C3" s="764"/>
      <c r="D3" s="764" t="s">
        <v>69</v>
      </c>
      <c r="E3" s="764"/>
      <c r="F3" s="764" t="s">
        <v>70</v>
      </c>
      <c r="G3" s="764"/>
      <c r="H3" s="758" t="s">
        <v>93</v>
      </c>
    </row>
    <row r="4" spans="1:257" s="59" customFormat="1" ht="13.2" x14ac:dyDescent="0.2">
      <c r="A4" s="762"/>
      <c r="B4" s="86" t="s">
        <v>7</v>
      </c>
      <c r="C4" s="86" t="s">
        <v>42</v>
      </c>
      <c r="D4" s="86" t="s">
        <v>7</v>
      </c>
      <c r="E4" s="86" t="s">
        <v>42</v>
      </c>
      <c r="F4" s="86" t="s">
        <v>7</v>
      </c>
      <c r="G4" s="86" t="s">
        <v>42</v>
      </c>
      <c r="H4" s="759"/>
    </row>
    <row r="5" spans="1:257" s="59" customFormat="1" ht="13.2" x14ac:dyDescent="0.2">
      <c r="A5" s="763"/>
      <c r="B5" s="96" t="s">
        <v>71</v>
      </c>
      <c r="C5" s="96" t="s">
        <v>71</v>
      </c>
      <c r="D5" s="97" t="s">
        <v>72</v>
      </c>
      <c r="E5" s="96" t="s">
        <v>71</v>
      </c>
      <c r="F5" s="96" t="s">
        <v>23</v>
      </c>
      <c r="G5" s="96" t="s">
        <v>23</v>
      </c>
      <c r="H5" s="86" t="s">
        <v>23</v>
      </c>
    </row>
    <row r="6" spans="1:257" s="59" customFormat="1" ht="20.399999999999999" x14ac:dyDescent="0.2">
      <c r="A6" s="87">
        <v>1</v>
      </c>
      <c r="B6" s="87">
        <v>2</v>
      </c>
      <c r="C6" s="87">
        <v>3</v>
      </c>
      <c r="D6" s="87" t="s">
        <v>38</v>
      </c>
      <c r="E6" s="87" t="s">
        <v>39</v>
      </c>
      <c r="F6" s="87" t="s">
        <v>73</v>
      </c>
      <c r="G6" s="88" t="s">
        <v>74</v>
      </c>
      <c r="H6" s="109" t="s">
        <v>92</v>
      </c>
      <c r="I6" s="87">
        <v>6</v>
      </c>
      <c r="J6" s="87">
        <v>6</v>
      </c>
      <c r="K6" s="87">
        <v>6</v>
      </c>
      <c r="L6" s="87">
        <v>6</v>
      </c>
      <c r="M6" s="87">
        <v>6</v>
      </c>
      <c r="N6" s="87">
        <v>6</v>
      </c>
      <c r="O6" s="87">
        <v>6</v>
      </c>
      <c r="P6" s="87">
        <v>6</v>
      </c>
      <c r="Q6" s="87">
        <v>6</v>
      </c>
      <c r="R6" s="87">
        <v>6</v>
      </c>
      <c r="S6" s="87">
        <v>6</v>
      </c>
      <c r="T6" s="87">
        <v>6</v>
      </c>
      <c r="U6" s="87">
        <v>6</v>
      </c>
      <c r="V6" s="87">
        <v>6</v>
      </c>
      <c r="W6" s="87">
        <v>6</v>
      </c>
      <c r="X6" s="87">
        <v>6</v>
      </c>
      <c r="Y6" s="87">
        <v>6</v>
      </c>
      <c r="Z6" s="87">
        <v>6</v>
      </c>
      <c r="AA6" s="87">
        <v>6</v>
      </c>
      <c r="AB6" s="87">
        <v>6</v>
      </c>
      <c r="AC6" s="87">
        <v>6</v>
      </c>
      <c r="AD6" s="87">
        <v>6</v>
      </c>
      <c r="AE6" s="87">
        <v>6</v>
      </c>
      <c r="AF6" s="87">
        <v>6</v>
      </c>
      <c r="AG6" s="87">
        <v>6</v>
      </c>
      <c r="AH6" s="87">
        <v>6</v>
      </c>
      <c r="AI6" s="87">
        <v>6</v>
      </c>
      <c r="AJ6" s="87">
        <v>6</v>
      </c>
      <c r="AK6" s="87">
        <v>6</v>
      </c>
      <c r="AL6" s="87">
        <v>6</v>
      </c>
      <c r="AM6" s="87">
        <v>6</v>
      </c>
      <c r="AN6" s="87">
        <v>6</v>
      </c>
      <c r="AO6" s="87">
        <v>6</v>
      </c>
      <c r="AP6" s="87">
        <v>6</v>
      </c>
      <c r="AQ6" s="87">
        <v>6</v>
      </c>
      <c r="AR6" s="87">
        <v>6</v>
      </c>
      <c r="AS6" s="87">
        <v>6</v>
      </c>
      <c r="AT6" s="87">
        <v>6</v>
      </c>
      <c r="AU6" s="87">
        <v>6</v>
      </c>
      <c r="AV6" s="87">
        <v>6</v>
      </c>
      <c r="AW6" s="87">
        <v>6</v>
      </c>
      <c r="AX6" s="87">
        <v>6</v>
      </c>
      <c r="AY6" s="87">
        <v>6</v>
      </c>
      <c r="AZ6" s="87">
        <v>6</v>
      </c>
      <c r="BA6" s="87">
        <v>6</v>
      </c>
      <c r="BB6" s="87">
        <v>6</v>
      </c>
      <c r="BC6" s="87">
        <v>6</v>
      </c>
      <c r="BD6" s="87">
        <v>6</v>
      </c>
      <c r="BE6" s="87">
        <v>6</v>
      </c>
      <c r="BF6" s="87">
        <v>6</v>
      </c>
      <c r="BG6" s="87">
        <v>6</v>
      </c>
      <c r="BH6" s="87">
        <v>6</v>
      </c>
      <c r="BI6" s="87">
        <v>6</v>
      </c>
      <c r="BJ6" s="87">
        <v>6</v>
      </c>
      <c r="BK6" s="87">
        <v>6</v>
      </c>
      <c r="BL6" s="87">
        <v>6</v>
      </c>
      <c r="BM6" s="87">
        <v>6</v>
      </c>
      <c r="BN6" s="87">
        <v>6</v>
      </c>
      <c r="BO6" s="87">
        <v>6</v>
      </c>
      <c r="BP6" s="87">
        <v>6</v>
      </c>
      <c r="BQ6" s="87">
        <v>6</v>
      </c>
      <c r="BR6" s="87">
        <v>6</v>
      </c>
      <c r="BS6" s="87">
        <v>6</v>
      </c>
      <c r="BT6" s="87">
        <v>6</v>
      </c>
      <c r="BU6" s="87">
        <v>6</v>
      </c>
      <c r="BV6" s="87">
        <v>6</v>
      </c>
      <c r="BW6" s="87">
        <v>6</v>
      </c>
      <c r="BX6" s="87">
        <v>6</v>
      </c>
      <c r="BY6" s="87">
        <v>6</v>
      </c>
      <c r="BZ6" s="87">
        <v>6</v>
      </c>
      <c r="CA6" s="87">
        <v>6</v>
      </c>
      <c r="CB6" s="87">
        <v>6</v>
      </c>
      <c r="CC6" s="87">
        <v>6</v>
      </c>
      <c r="CD6" s="87">
        <v>6</v>
      </c>
      <c r="CE6" s="87">
        <v>6</v>
      </c>
      <c r="CF6" s="87">
        <v>6</v>
      </c>
      <c r="CG6" s="87">
        <v>6</v>
      </c>
      <c r="CH6" s="87">
        <v>6</v>
      </c>
      <c r="CI6" s="87">
        <v>6</v>
      </c>
      <c r="CJ6" s="87">
        <v>6</v>
      </c>
      <c r="CK6" s="87">
        <v>6</v>
      </c>
      <c r="CL6" s="87">
        <v>6</v>
      </c>
      <c r="CM6" s="87">
        <v>6</v>
      </c>
      <c r="CN6" s="87">
        <v>6</v>
      </c>
      <c r="CO6" s="87">
        <v>6</v>
      </c>
      <c r="CP6" s="87">
        <v>6</v>
      </c>
      <c r="CQ6" s="87">
        <v>6</v>
      </c>
      <c r="CR6" s="87">
        <v>6</v>
      </c>
      <c r="CS6" s="87">
        <v>6</v>
      </c>
      <c r="CT6" s="87">
        <v>6</v>
      </c>
      <c r="CU6" s="87">
        <v>6</v>
      </c>
      <c r="CV6" s="87">
        <v>6</v>
      </c>
      <c r="CW6" s="87">
        <v>6</v>
      </c>
      <c r="CX6" s="87">
        <v>6</v>
      </c>
      <c r="CY6" s="87">
        <v>6</v>
      </c>
      <c r="CZ6" s="87">
        <v>6</v>
      </c>
      <c r="DA6" s="87">
        <v>6</v>
      </c>
      <c r="DB6" s="87">
        <v>6</v>
      </c>
      <c r="DC6" s="87">
        <v>6</v>
      </c>
      <c r="DD6" s="87">
        <v>6</v>
      </c>
      <c r="DE6" s="87">
        <v>6</v>
      </c>
      <c r="DF6" s="87">
        <v>6</v>
      </c>
      <c r="DG6" s="87">
        <v>6</v>
      </c>
      <c r="DH6" s="87">
        <v>6</v>
      </c>
      <c r="DI6" s="87">
        <v>6</v>
      </c>
      <c r="DJ6" s="87">
        <v>6</v>
      </c>
      <c r="DK6" s="87">
        <v>6</v>
      </c>
      <c r="DL6" s="87">
        <v>6</v>
      </c>
      <c r="DM6" s="87">
        <v>6</v>
      </c>
      <c r="DN6" s="87">
        <v>6</v>
      </c>
      <c r="DO6" s="87">
        <v>6</v>
      </c>
      <c r="DP6" s="87">
        <v>6</v>
      </c>
      <c r="DQ6" s="87">
        <v>6</v>
      </c>
      <c r="DR6" s="87">
        <v>6</v>
      </c>
      <c r="DS6" s="87">
        <v>6</v>
      </c>
      <c r="DT6" s="87">
        <v>6</v>
      </c>
      <c r="DU6" s="87">
        <v>6</v>
      </c>
      <c r="DV6" s="87">
        <v>6</v>
      </c>
      <c r="DW6" s="87">
        <v>6</v>
      </c>
      <c r="DX6" s="87">
        <v>6</v>
      </c>
      <c r="DY6" s="87">
        <v>6</v>
      </c>
      <c r="DZ6" s="87">
        <v>6</v>
      </c>
      <c r="EA6" s="87">
        <v>6</v>
      </c>
      <c r="EB6" s="87">
        <v>6</v>
      </c>
      <c r="EC6" s="87">
        <v>6</v>
      </c>
      <c r="ED6" s="87">
        <v>6</v>
      </c>
      <c r="EE6" s="87">
        <v>6</v>
      </c>
      <c r="EF6" s="87">
        <v>6</v>
      </c>
      <c r="EG6" s="87">
        <v>6</v>
      </c>
      <c r="EH6" s="87">
        <v>6</v>
      </c>
      <c r="EI6" s="87">
        <v>6</v>
      </c>
      <c r="EJ6" s="87">
        <v>6</v>
      </c>
      <c r="EK6" s="87">
        <v>6</v>
      </c>
      <c r="EL6" s="87">
        <v>6</v>
      </c>
      <c r="EM6" s="87">
        <v>6</v>
      </c>
      <c r="EN6" s="87">
        <v>6</v>
      </c>
      <c r="EO6" s="87">
        <v>6</v>
      </c>
      <c r="EP6" s="87">
        <v>6</v>
      </c>
      <c r="EQ6" s="87">
        <v>6</v>
      </c>
      <c r="ER6" s="87">
        <v>6</v>
      </c>
      <c r="ES6" s="87">
        <v>6</v>
      </c>
      <c r="ET6" s="87">
        <v>6</v>
      </c>
      <c r="EU6" s="87">
        <v>6</v>
      </c>
      <c r="EV6" s="87">
        <v>6</v>
      </c>
      <c r="EW6" s="87">
        <v>6</v>
      </c>
      <c r="EX6" s="87">
        <v>6</v>
      </c>
      <c r="EY6" s="87">
        <v>6</v>
      </c>
      <c r="EZ6" s="87">
        <v>6</v>
      </c>
      <c r="FA6" s="87">
        <v>6</v>
      </c>
      <c r="FB6" s="87">
        <v>6</v>
      </c>
      <c r="FC6" s="87">
        <v>6</v>
      </c>
      <c r="FD6" s="87">
        <v>6</v>
      </c>
      <c r="FE6" s="87">
        <v>6</v>
      </c>
      <c r="FF6" s="87">
        <v>6</v>
      </c>
      <c r="FG6" s="87">
        <v>6</v>
      </c>
      <c r="FH6" s="87">
        <v>6</v>
      </c>
      <c r="FI6" s="87">
        <v>6</v>
      </c>
      <c r="FJ6" s="87">
        <v>6</v>
      </c>
      <c r="FK6" s="87">
        <v>6</v>
      </c>
      <c r="FL6" s="87">
        <v>6</v>
      </c>
      <c r="FM6" s="87">
        <v>6</v>
      </c>
      <c r="FN6" s="87">
        <v>6</v>
      </c>
      <c r="FO6" s="87">
        <v>6</v>
      </c>
      <c r="FP6" s="87">
        <v>6</v>
      </c>
      <c r="FQ6" s="87">
        <v>6</v>
      </c>
      <c r="FR6" s="87">
        <v>6</v>
      </c>
      <c r="FS6" s="87">
        <v>6</v>
      </c>
      <c r="FT6" s="87">
        <v>6</v>
      </c>
      <c r="FU6" s="87">
        <v>6</v>
      </c>
      <c r="FV6" s="87">
        <v>6</v>
      </c>
      <c r="FW6" s="87">
        <v>6</v>
      </c>
      <c r="FX6" s="87">
        <v>6</v>
      </c>
      <c r="FY6" s="87">
        <v>6</v>
      </c>
      <c r="FZ6" s="87">
        <v>6</v>
      </c>
      <c r="GA6" s="87">
        <v>6</v>
      </c>
      <c r="GB6" s="87">
        <v>6</v>
      </c>
      <c r="GC6" s="87">
        <v>6</v>
      </c>
      <c r="GD6" s="87">
        <v>6</v>
      </c>
      <c r="GE6" s="87">
        <v>6</v>
      </c>
      <c r="GF6" s="87">
        <v>6</v>
      </c>
      <c r="GG6" s="87">
        <v>6</v>
      </c>
      <c r="GH6" s="87">
        <v>6</v>
      </c>
      <c r="GI6" s="87">
        <v>6</v>
      </c>
      <c r="GJ6" s="87">
        <v>6</v>
      </c>
      <c r="GK6" s="87">
        <v>6</v>
      </c>
      <c r="GL6" s="87">
        <v>6</v>
      </c>
      <c r="GM6" s="87">
        <v>6</v>
      </c>
      <c r="GN6" s="87">
        <v>6</v>
      </c>
      <c r="GO6" s="87">
        <v>6</v>
      </c>
      <c r="GP6" s="87">
        <v>6</v>
      </c>
      <c r="GQ6" s="87">
        <v>6</v>
      </c>
      <c r="GR6" s="87">
        <v>6</v>
      </c>
      <c r="GS6" s="87">
        <v>6</v>
      </c>
      <c r="GT6" s="87">
        <v>6</v>
      </c>
      <c r="GU6" s="87">
        <v>6</v>
      </c>
      <c r="GV6" s="87">
        <v>6</v>
      </c>
      <c r="GW6" s="87">
        <v>6</v>
      </c>
      <c r="GX6" s="87">
        <v>6</v>
      </c>
      <c r="GY6" s="87">
        <v>6</v>
      </c>
      <c r="GZ6" s="87">
        <v>6</v>
      </c>
      <c r="HA6" s="87">
        <v>6</v>
      </c>
      <c r="HB6" s="87">
        <v>6</v>
      </c>
      <c r="HC6" s="87">
        <v>6</v>
      </c>
      <c r="HD6" s="87">
        <v>6</v>
      </c>
      <c r="HE6" s="87">
        <v>6</v>
      </c>
      <c r="HF6" s="87">
        <v>6</v>
      </c>
      <c r="HG6" s="87">
        <v>6</v>
      </c>
      <c r="HH6" s="87">
        <v>6</v>
      </c>
      <c r="HI6" s="87">
        <v>6</v>
      </c>
      <c r="HJ6" s="87">
        <v>6</v>
      </c>
      <c r="HK6" s="87">
        <v>6</v>
      </c>
      <c r="HL6" s="87">
        <v>6</v>
      </c>
      <c r="HM6" s="87">
        <v>6</v>
      </c>
      <c r="HN6" s="87">
        <v>6</v>
      </c>
      <c r="HO6" s="87">
        <v>6</v>
      </c>
      <c r="HP6" s="87">
        <v>6</v>
      </c>
      <c r="HQ6" s="87">
        <v>6</v>
      </c>
      <c r="HR6" s="87">
        <v>6</v>
      </c>
      <c r="HS6" s="87">
        <v>6</v>
      </c>
      <c r="HT6" s="87">
        <v>6</v>
      </c>
      <c r="HU6" s="87">
        <v>6</v>
      </c>
      <c r="HV6" s="87">
        <v>6</v>
      </c>
      <c r="HW6" s="87">
        <v>6</v>
      </c>
      <c r="HX6" s="87">
        <v>6</v>
      </c>
      <c r="HY6" s="87">
        <v>6</v>
      </c>
      <c r="HZ6" s="87">
        <v>6</v>
      </c>
      <c r="IA6" s="87">
        <v>6</v>
      </c>
      <c r="IB6" s="87">
        <v>6</v>
      </c>
      <c r="IC6" s="87">
        <v>6</v>
      </c>
      <c r="ID6" s="87">
        <v>6</v>
      </c>
      <c r="IE6" s="87">
        <v>6</v>
      </c>
      <c r="IF6" s="87">
        <v>6</v>
      </c>
      <c r="IG6" s="87">
        <v>6</v>
      </c>
      <c r="IH6" s="87">
        <v>6</v>
      </c>
      <c r="II6" s="87">
        <v>6</v>
      </c>
      <c r="IJ6" s="87">
        <v>6</v>
      </c>
      <c r="IK6" s="87">
        <v>6</v>
      </c>
      <c r="IL6" s="87">
        <v>6</v>
      </c>
      <c r="IM6" s="87">
        <v>6</v>
      </c>
      <c r="IN6" s="87">
        <v>6</v>
      </c>
      <c r="IO6" s="87">
        <v>6</v>
      </c>
      <c r="IP6" s="87">
        <v>6</v>
      </c>
      <c r="IQ6" s="87">
        <v>6</v>
      </c>
      <c r="IR6" s="87">
        <v>6</v>
      </c>
      <c r="IS6" s="87">
        <v>6</v>
      </c>
    </row>
    <row r="7" spans="1:257" s="50" customFormat="1" ht="20.100000000000001" customHeight="1" x14ac:dyDescent="0.25">
      <c r="A7" s="46"/>
      <c r="B7" s="47"/>
      <c r="C7" s="47"/>
      <c r="D7" s="47"/>
      <c r="E7" s="47"/>
      <c r="F7" s="34">
        <f>B7*$D7</f>
        <v>0</v>
      </c>
      <c r="G7" s="34">
        <f>C7*E7</f>
        <v>0</v>
      </c>
      <c r="H7" s="52">
        <f t="shared" ref="H7:H22" si="0">G7-F7</f>
        <v>0</v>
      </c>
    </row>
    <row r="8" spans="1:257" s="50" customFormat="1" ht="20.100000000000001" customHeight="1" x14ac:dyDescent="0.25">
      <c r="A8" s="48"/>
      <c r="B8" s="49"/>
      <c r="C8" s="49"/>
      <c r="D8" s="49"/>
      <c r="E8" s="49"/>
      <c r="F8" s="34">
        <f t="shared" ref="F8:F22" si="1">B8*$D8</f>
        <v>0</v>
      </c>
      <c r="G8" s="34">
        <f t="shared" ref="G8:G22" si="2">C8*E8</f>
        <v>0</v>
      </c>
      <c r="H8" s="52">
        <f t="shared" si="0"/>
        <v>0</v>
      </c>
    </row>
    <row r="9" spans="1:257" s="50" customFormat="1" ht="20.100000000000001" customHeight="1" x14ac:dyDescent="0.25">
      <c r="A9" s="49"/>
      <c r="B9" s="49"/>
      <c r="C9" s="49"/>
      <c r="D9" s="49"/>
      <c r="E9" s="49"/>
      <c r="F9" s="34">
        <f t="shared" si="1"/>
        <v>0</v>
      </c>
      <c r="G9" s="34">
        <f t="shared" si="2"/>
        <v>0</v>
      </c>
      <c r="H9" s="52">
        <f t="shared" si="0"/>
        <v>0</v>
      </c>
    </row>
    <row r="10" spans="1:257" s="50" customFormat="1" ht="20.100000000000001" customHeight="1" x14ac:dyDescent="0.25">
      <c r="A10" s="42"/>
      <c r="B10" s="42"/>
      <c r="C10" s="42"/>
      <c r="D10" s="42"/>
      <c r="E10" s="42"/>
      <c r="F10" s="34">
        <f t="shared" si="1"/>
        <v>0</v>
      </c>
      <c r="G10" s="34">
        <f t="shared" si="2"/>
        <v>0</v>
      </c>
      <c r="H10" s="52">
        <f t="shared" si="0"/>
        <v>0</v>
      </c>
    </row>
    <row r="11" spans="1:257" s="50" customFormat="1" ht="20.100000000000001" customHeight="1" x14ac:dyDescent="0.25">
      <c r="A11" s="42"/>
      <c r="B11" s="42"/>
      <c r="C11" s="42"/>
      <c r="D11" s="42"/>
      <c r="E11" s="42"/>
      <c r="F11" s="34">
        <f t="shared" si="1"/>
        <v>0</v>
      </c>
      <c r="G11" s="34">
        <f t="shared" si="2"/>
        <v>0</v>
      </c>
      <c r="H11" s="52">
        <f t="shared" si="0"/>
        <v>0</v>
      </c>
    </row>
    <row r="12" spans="1:257" s="50" customFormat="1" ht="20.100000000000001" customHeight="1" x14ac:dyDescent="0.25">
      <c r="A12" s="42"/>
      <c r="B12" s="42"/>
      <c r="C12" s="42"/>
      <c r="D12" s="42"/>
      <c r="E12" s="42"/>
      <c r="F12" s="34">
        <f t="shared" si="1"/>
        <v>0</v>
      </c>
      <c r="G12" s="34">
        <f t="shared" si="2"/>
        <v>0</v>
      </c>
      <c r="H12" s="52">
        <f t="shared" si="0"/>
        <v>0</v>
      </c>
    </row>
    <row r="13" spans="1:257" s="50" customFormat="1" ht="20.100000000000001" customHeight="1" x14ac:dyDescent="0.25">
      <c r="A13" s="42"/>
      <c r="B13" s="42"/>
      <c r="C13" s="42"/>
      <c r="D13" s="42"/>
      <c r="E13" s="42"/>
      <c r="F13" s="34">
        <f t="shared" si="1"/>
        <v>0</v>
      </c>
      <c r="G13" s="34">
        <f t="shared" si="2"/>
        <v>0</v>
      </c>
      <c r="H13" s="52">
        <f t="shared" si="0"/>
        <v>0</v>
      </c>
    </row>
    <row r="14" spans="1:257" s="50" customFormat="1" ht="20.100000000000001" customHeight="1" x14ac:dyDescent="0.25">
      <c r="A14" s="42"/>
      <c r="B14" s="42"/>
      <c r="C14" s="42"/>
      <c r="D14" s="42"/>
      <c r="E14" s="42"/>
      <c r="F14" s="34">
        <f t="shared" si="1"/>
        <v>0</v>
      </c>
      <c r="G14" s="34">
        <f t="shared" si="2"/>
        <v>0</v>
      </c>
      <c r="H14" s="52">
        <f t="shared" si="0"/>
        <v>0</v>
      </c>
    </row>
    <row r="15" spans="1:257" s="50" customFormat="1" ht="20.100000000000001" customHeight="1" x14ac:dyDescent="0.25">
      <c r="A15" s="42"/>
      <c r="B15" s="42"/>
      <c r="C15" s="42"/>
      <c r="D15" s="42"/>
      <c r="E15" s="42"/>
      <c r="F15" s="34">
        <f t="shared" si="1"/>
        <v>0</v>
      </c>
      <c r="G15" s="34">
        <f t="shared" si="2"/>
        <v>0</v>
      </c>
      <c r="H15" s="52">
        <f t="shared" si="0"/>
        <v>0</v>
      </c>
    </row>
    <row r="16" spans="1:257" s="50" customFormat="1" ht="20.100000000000001" customHeight="1" x14ac:dyDescent="0.25">
      <c r="A16" s="42"/>
      <c r="B16" s="42"/>
      <c r="C16" s="42"/>
      <c r="D16" s="42"/>
      <c r="E16" s="42"/>
      <c r="F16" s="34">
        <f t="shared" si="1"/>
        <v>0</v>
      </c>
      <c r="G16" s="34">
        <f t="shared" si="2"/>
        <v>0</v>
      </c>
      <c r="H16" s="52">
        <f t="shared" si="0"/>
        <v>0</v>
      </c>
    </row>
    <row r="17" spans="1:8" s="50" customFormat="1" ht="20.100000000000001" customHeight="1" x14ac:dyDescent="0.25">
      <c r="A17" s="42"/>
      <c r="B17" s="42"/>
      <c r="C17" s="42"/>
      <c r="D17" s="42"/>
      <c r="E17" s="42"/>
      <c r="F17" s="34">
        <f t="shared" si="1"/>
        <v>0</v>
      </c>
      <c r="G17" s="34">
        <f t="shared" si="2"/>
        <v>0</v>
      </c>
      <c r="H17" s="52">
        <f t="shared" si="0"/>
        <v>0</v>
      </c>
    </row>
    <row r="18" spans="1:8" s="50" customFormat="1" ht="20.100000000000001" customHeight="1" x14ac:dyDescent="0.25">
      <c r="A18" s="42"/>
      <c r="B18" s="42"/>
      <c r="C18" s="42"/>
      <c r="D18" s="42"/>
      <c r="E18" s="42"/>
      <c r="F18" s="34">
        <f t="shared" si="1"/>
        <v>0</v>
      </c>
      <c r="G18" s="34">
        <f t="shared" si="2"/>
        <v>0</v>
      </c>
      <c r="H18" s="52">
        <f t="shared" si="0"/>
        <v>0</v>
      </c>
    </row>
    <row r="19" spans="1:8" s="50" customFormat="1" ht="20.100000000000001" customHeight="1" x14ac:dyDescent="0.25">
      <c r="A19" s="42"/>
      <c r="B19" s="42"/>
      <c r="C19" s="42"/>
      <c r="D19" s="42"/>
      <c r="E19" s="42"/>
      <c r="F19" s="34">
        <f t="shared" si="1"/>
        <v>0</v>
      </c>
      <c r="G19" s="34">
        <f t="shared" si="2"/>
        <v>0</v>
      </c>
      <c r="H19" s="52">
        <f t="shared" si="0"/>
        <v>0</v>
      </c>
    </row>
    <row r="20" spans="1:8" s="50" customFormat="1" ht="20.100000000000001" customHeight="1" x14ac:dyDescent="0.25">
      <c r="A20" s="42"/>
      <c r="B20" s="42"/>
      <c r="C20" s="42"/>
      <c r="D20" s="42"/>
      <c r="E20" s="42"/>
      <c r="F20" s="34">
        <f t="shared" si="1"/>
        <v>0</v>
      </c>
      <c r="G20" s="34">
        <f t="shared" si="2"/>
        <v>0</v>
      </c>
      <c r="H20" s="52">
        <f t="shared" si="0"/>
        <v>0</v>
      </c>
    </row>
    <row r="21" spans="1:8" s="50" customFormat="1" ht="20.100000000000001" customHeight="1" x14ac:dyDescent="0.25">
      <c r="A21" s="42"/>
      <c r="B21" s="42"/>
      <c r="C21" s="42"/>
      <c r="D21" s="42"/>
      <c r="E21" s="42"/>
      <c r="F21" s="34">
        <f t="shared" si="1"/>
        <v>0</v>
      </c>
      <c r="G21" s="34">
        <f t="shared" si="2"/>
        <v>0</v>
      </c>
      <c r="H21" s="52">
        <f t="shared" si="0"/>
        <v>0</v>
      </c>
    </row>
    <row r="22" spans="1:8" s="50" customFormat="1" ht="20.100000000000001" customHeight="1" x14ac:dyDescent="0.25">
      <c r="A22" s="43"/>
      <c r="B22" s="43"/>
      <c r="C22" s="43"/>
      <c r="D22" s="43"/>
      <c r="E22" s="43"/>
      <c r="F22" s="34">
        <f t="shared" si="1"/>
        <v>0</v>
      </c>
      <c r="G22" s="34">
        <f t="shared" si="2"/>
        <v>0</v>
      </c>
      <c r="H22" s="52">
        <f t="shared" si="0"/>
        <v>0</v>
      </c>
    </row>
    <row r="23" spans="1:8" s="51" customFormat="1" ht="29.25" customHeight="1" x14ac:dyDescent="0.25">
      <c r="A23" s="28" t="s">
        <v>59</v>
      </c>
      <c r="B23" s="29"/>
      <c r="C23" s="29"/>
      <c r="D23" s="30"/>
      <c r="E23" s="30"/>
      <c r="F23" s="31">
        <f>SUM(F7:F22)</f>
        <v>0</v>
      </c>
      <c r="G23" s="31">
        <f>SUM(G7:G22)</f>
        <v>0</v>
      </c>
      <c r="H23" s="31">
        <f>SUM(H7:H22)</f>
        <v>0</v>
      </c>
    </row>
    <row r="24" spans="1:8" ht="13.2" hidden="1" x14ac:dyDescent="0.25"/>
    <row r="25" spans="1:8" ht="13.2" hidden="1" x14ac:dyDescent="0.25">
      <c r="A25" s="33"/>
    </row>
    <row r="26" spans="1:8" ht="13.2" hidden="1" x14ac:dyDescent="0.25"/>
    <row r="27" spans="1:8" ht="13.2" hidden="1" x14ac:dyDescent="0.25"/>
    <row r="28" spans="1:8" ht="13.2" hidden="1" x14ac:dyDescent="0.25"/>
    <row r="29" spans="1:8" ht="13.2" hidden="1" x14ac:dyDescent="0.25"/>
    <row r="30" spans="1:8" ht="13.2" hidden="1" x14ac:dyDescent="0.25"/>
    <row r="31" spans="1:8" ht="13.2" hidden="1" x14ac:dyDescent="0.25"/>
    <row r="32" spans="1:8" ht="13.2" hidden="1" x14ac:dyDescent="0.25"/>
    <row r="33" ht="13.2" hidden="1" x14ac:dyDescent="0.25"/>
    <row r="34" ht="13.2" hidden="1" x14ac:dyDescent="0.25"/>
    <row r="35" ht="13.2" hidden="1" x14ac:dyDescent="0.25"/>
    <row r="36" ht="13.2" hidden="1" x14ac:dyDescent="0.25"/>
    <row r="37" ht="13.2" hidden="1" x14ac:dyDescent="0.25"/>
    <row r="38" ht="13.2" hidden="1" x14ac:dyDescent="0.25"/>
    <row r="39" ht="13.2" hidden="1" x14ac:dyDescent="0.25"/>
    <row r="40" ht="13.2" hidden="1" x14ac:dyDescent="0.25"/>
    <row r="41" ht="13.2" hidden="1" x14ac:dyDescent="0.25"/>
    <row r="42" ht="13.2" hidden="1" x14ac:dyDescent="0.25"/>
    <row r="43" ht="13.2" hidden="1" x14ac:dyDescent="0.25"/>
    <row r="44" ht="13.2" hidden="1" x14ac:dyDescent="0.25"/>
    <row r="45" ht="13.2" hidden="1" x14ac:dyDescent="0.25"/>
    <row r="46" ht="13.2" hidden="1" x14ac:dyDescent="0.25"/>
    <row r="47" ht="13.2" hidden="1" x14ac:dyDescent="0.25"/>
    <row r="48" ht="13.2" hidden="1" x14ac:dyDescent="0.25"/>
    <row r="49" ht="13.2" hidden="1" x14ac:dyDescent="0.25"/>
    <row r="50" ht="12.75" hidden="1" customHeight="1" x14ac:dyDescent="0.25"/>
    <row r="51" ht="12.75" hidden="1" customHeight="1" x14ac:dyDescent="0.25"/>
    <row r="52" ht="12.75" hidden="1" customHeight="1" x14ac:dyDescent="0.25"/>
    <row r="53" ht="13.2" hidden="1" x14ac:dyDescent="0.25"/>
    <row r="54" ht="12.75" hidden="1" customHeight="1" x14ac:dyDescent="0.25"/>
    <row r="55" ht="12.75" hidden="1" customHeight="1" x14ac:dyDescent="0.25"/>
    <row r="56" ht="12.75" hidden="1" customHeight="1" x14ac:dyDescent="0.25"/>
    <row r="57" ht="13.2" hidden="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3.2" hidden="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row r="79" ht="12.75" hidden="1" customHeight="1" x14ac:dyDescent="0.25"/>
    <row r="80" ht="12.75" hidden="1" customHeight="1" x14ac:dyDescent="0.25"/>
    <row r="81" ht="12.75" hidden="1" customHeight="1" x14ac:dyDescent="0.25"/>
    <row r="82" ht="12.75" hidden="1" customHeight="1" x14ac:dyDescent="0.25"/>
    <row r="83" ht="12.75" hidden="1" customHeight="1" x14ac:dyDescent="0.25"/>
    <row r="84" ht="12.75" hidden="1" customHeight="1" x14ac:dyDescent="0.25"/>
    <row r="85" ht="12.75" hidden="1" customHeight="1" x14ac:dyDescent="0.25"/>
    <row r="86" ht="12.75" hidden="1" customHeight="1" x14ac:dyDescent="0.25"/>
    <row r="87" ht="12.75" hidden="1" customHeight="1" x14ac:dyDescent="0.25"/>
    <row r="88" ht="12.75" hidden="1" customHeight="1" x14ac:dyDescent="0.25"/>
    <row r="89" ht="12.75" hidden="1" customHeight="1" x14ac:dyDescent="0.25"/>
    <row r="90" ht="12.75" hidden="1" customHeight="1" x14ac:dyDescent="0.25"/>
    <row r="91" ht="12.75" hidden="1" customHeight="1" x14ac:dyDescent="0.25"/>
    <row r="92" ht="12.75" hidden="1" customHeight="1" x14ac:dyDescent="0.25"/>
    <row r="93" ht="12.75" hidden="1" customHeight="1" x14ac:dyDescent="0.25"/>
    <row r="94" ht="12.75" hidden="1" customHeight="1" x14ac:dyDescent="0.25"/>
    <row r="95" ht="12.75" hidden="1" customHeight="1" x14ac:dyDescent="0.25"/>
    <row r="96" ht="12.75" hidden="1" customHeight="1" x14ac:dyDescent="0.25"/>
    <row r="97" ht="12.75" hidden="1" customHeight="1" x14ac:dyDescent="0.25"/>
    <row r="98" ht="12.75" hidden="1" customHeight="1" x14ac:dyDescent="0.25"/>
    <row r="99" ht="12.75" hidden="1" customHeight="1" x14ac:dyDescent="0.25"/>
    <row r="100" ht="12.75" hidden="1" customHeight="1" x14ac:dyDescent="0.25"/>
    <row r="101" ht="12.75" hidden="1" customHeight="1" x14ac:dyDescent="0.25"/>
    <row r="102" ht="12.75" hidden="1" customHeight="1" x14ac:dyDescent="0.25"/>
    <row r="103" ht="12.75" hidden="1" customHeight="1" x14ac:dyDescent="0.25"/>
    <row r="104" ht="12.75" hidden="1" customHeight="1" x14ac:dyDescent="0.25"/>
    <row r="105" ht="12.75" hidden="1" customHeight="1" x14ac:dyDescent="0.25"/>
    <row r="106" ht="12.75" hidden="1" customHeight="1" x14ac:dyDescent="0.25"/>
    <row r="107" ht="12.75" hidden="1" customHeight="1" x14ac:dyDescent="0.25"/>
    <row r="108" ht="12.75" hidden="1" customHeight="1" x14ac:dyDescent="0.25"/>
    <row r="109" ht="13.2" hidden="1" x14ac:dyDescent="0.25"/>
    <row r="110" ht="12.75" hidden="1" customHeight="1" x14ac:dyDescent="0.25"/>
    <row r="111" ht="12.75" hidden="1" customHeight="1" x14ac:dyDescent="0.25"/>
    <row r="112" ht="12.75" hidden="1" customHeight="1" x14ac:dyDescent="0.25"/>
    <row r="113" ht="13.2" hidden="1" x14ac:dyDescent="0.25"/>
    <row r="114" ht="12.75" hidden="1" customHeight="1" x14ac:dyDescent="0.25"/>
    <row r="115" ht="12.75" hidden="1" customHeight="1" x14ac:dyDescent="0.25"/>
    <row r="116" ht="12.75" hidden="1" customHeight="1" x14ac:dyDescent="0.25"/>
    <row r="117" ht="12.75" hidden="1" customHeight="1" x14ac:dyDescent="0.25"/>
    <row r="118" ht="12.75" hidden="1" customHeight="1" x14ac:dyDescent="0.25"/>
    <row r="119" ht="12.75" hidden="1" customHeight="1" x14ac:dyDescent="0.25"/>
    <row r="120" ht="12.75" hidden="1" customHeight="1" x14ac:dyDescent="0.25"/>
    <row r="121" ht="12.75" hidden="1" customHeight="1" x14ac:dyDescent="0.25"/>
    <row r="122" ht="12.75" hidden="1" customHeight="1" x14ac:dyDescent="0.25"/>
    <row r="123" ht="12.75" hidden="1" customHeight="1" x14ac:dyDescent="0.25"/>
    <row r="124" ht="12.75" hidden="1" customHeight="1" x14ac:dyDescent="0.25"/>
    <row r="125" ht="12.75" hidden="1" customHeight="1" x14ac:dyDescent="0.25"/>
    <row r="126" ht="13.2" hidden="1" x14ac:dyDescent="0.25"/>
    <row r="127" ht="12.75" hidden="1" customHeight="1" x14ac:dyDescent="0.25"/>
    <row r="128" ht="12.75" hidden="1" customHeight="1" x14ac:dyDescent="0.25"/>
    <row r="129" ht="12.75" hidden="1" customHeight="1" x14ac:dyDescent="0.25"/>
    <row r="130" ht="12.75" hidden="1" customHeight="1" x14ac:dyDescent="0.25"/>
    <row r="131" ht="12.75" hidden="1" customHeight="1" x14ac:dyDescent="0.25"/>
    <row r="132" ht="12.75" hidden="1" customHeight="1" x14ac:dyDescent="0.25"/>
    <row r="133" ht="12.75" hidden="1" customHeight="1" x14ac:dyDescent="0.25"/>
    <row r="134" ht="12.75" hidden="1" customHeight="1" x14ac:dyDescent="0.25"/>
    <row r="135" ht="12.75" hidden="1" customHeight="1" x14ac:dyDescent="0.25"/>
    <row r="136" ht="12.75" hidden="1" customHeight="1" x14ac:dyDescent="0.25"/>
    <row r="137" ht="12.75" hidden="1" customHeight="1" x14ac:dyDescent="0.25"/>
    <row r="138" ht="12.75" hidden="1" customHeight="1" x14ac:dyDescent="0.25"/>
    <row r="139" ht="12.75" hidden="1" customHeight="1" x14ac:dyDescent="0.25"/>
    <row r="140" ht="12.75" hidden="1" customHeight="1" x14ac:dyDescent="0.25"/>
    <row r="141" ht="12.75" hidden="1" customHeight="1" x14ac:dyDescent="0.25"/>
    <row r="142" ht="12.75" hidden="1" customHeight="1" x14ac:dyDescent="0.25"/>
    <row r="143" ht="12.75" hidden="1" customHeight="1" x14ac:dyDescent="0.25"/>
    <row r="144" ht="12.75" hidden="1" customHeight="1" x14ac:dyDescent="0.25"/>
    <row r="145" ht="12.75" hidden="1" customHeight="1" x14ac:dyDescent="0.25"/>
    <row r="146" ht="12.75" hidden="1" customHeight="1" x14ac:dyDescent="0.25"/>
    <row r="147" ht="12.75" hidden="1" customHeight="1" x14ac:dyDescent="0.25"/>
    <row r="148" ht="12.75" hidden="1" customHeight="1" x14ac:dyDescent="0.25"/>
    <row r="149" ht="12.75" hidden="1" customHeight="1" x14ac:dyDescent="0.25"/>
    <row r="150" ht="12.75" hidden="1" customHeight="1" x14ac:dyDescent="0.25"/>
    <row r="151" ht="12.75" hidden="1" customHeight="1" x14ac:dyDescent="0.25"/>
    <row r="152" ht="12.75" hidden="1" customHeight="1" x14ac:dyDescent="0.25"/>
    <row r="153" ht="12.75" hidden="1" customHeight="1" x14ac:dyDescent="0.25"/>
    <row r="154" ht="12.75" hidden="1" customHeight="1" x14ac:dyDescent="0.25"/>
    <row r="155" ht="12.75" hidden="1" customHeight="1" x14ac:dyDescent="0.25"/>
    <row r="156" ht="12.75" hidden="1" customHeight="1" x14ac:dyDescent="0.25"/>
    <row r="157" ht="12.75" hidden="1" customHeight="1" x14ac:dyDescent="0.25"/>
    <row r="158" ht="12.75" hidden="1" customHeight="1" x14ac:dyDescent="0.25"/>
    <row r="159" ht="12.75" hidden="1" customHeight="1" x14ac:dyDescent="0.25"/>
    <row r="160" ht="12.75" hidden="1" customHeight="1" x14ac:dyDescent="0.25"/>
    <row r="161" ht="12.75" hidden="1" customHeight="1" x14ac:dyDescent="0.25"/>
    <row r="162" ht="12.75" hidden="1" customHeight="1" x14ac:dyDescent="0.25"/>
    <row r="163" ht="12.75" hidden="1" customHeight="1" x14ac:dyDescent="0.25"/>
    <row r="164" ht="12.75" hidden="1" customHeight="1" x14ac:dyDescent="0.25"/>
    <row r="165" ht="13.2" hidden="1" x14ac:dyDescent="0.25"/>
    <row r="166" ht="12.75" hidden="1" customHeight="1" x14ac:dyDescent="0.25"/>
    <row r="167" ht="12.75" hidden="1" customHeight="1" x14ac:dyDescent="0.25"/>
    <row r="168" ht="12.75" hidden="1" customHeight="1" x14ac:dyDescent="0.25"/>
    <row r="169" ht="13.2" hidden="1" x14ac:dyDescent="0.25"/>
    <row r="170" ht="12.75" hidden="1" customHeight="1" x14ac:dyDescent="0.25"/>
    <row r="171" ht="12.75" hidden="1" customHeight="1" x14ac:dyDescent="0.25"/>
    <row r="172" ht="12.75" hidden="1" customHeight="1" x14ac:dyDescent="0.25"/>
    <row r="173" ht="12.75" hidden="1" customHeight="1" x14ac:dyDescent="0.25"/>
    <row r="174" ht="12.75" hidden="1" customHeight="1" x14ac:dyDescent="0.25"/>
    <row r="175" ht="12.75" hidden="1" customHeight="1" x14ac:dyDescent="0.25"/>
    <row r="176" ht="12.75" hidden="1" customHeight="1" x14ac:dyDescent="0.25"/>
    <row r="177" ht="12.75" hidden="1" customHeight="1" x14ac:dyDescent="0.25"/>
    <row r="178" ht="13.2" hidden="1" x14ac:dyDescent="0.25"/>
    <row r="182" ht="13.2" hidden="1" x14ac:dyDescent="0.25"/>
  </sheetData>
  <dataConsolidate/>
  <mergeCells count="8">
    <mergeCell ref="H3:H4"/>
    <mergeCell ref="A2:H2"/>
    <mergeCell ref="A3:A5"/>
    <mergeCell ref="F3:G3"/>
    <mergeCell ref="A1:D1"/>
    <mergeCell ref="D3:E3"/>
    <mergeCell ref="B3:C3"/>
    <mergeCell ref="E1:H1"/>
  </mergeCells>
  <pageMargins left="0.82677165354330717" right="0.23622047244094491" top="1.1417322834645669" bottom="0.74803149606299213" header="0.31496062992125984" footer="0.31496062992125984"/>
  <pageSetup paperSize="9" orientation="portrait" r:id="rId1"/>
  <headerFooter alignWithMargins="0">
    <oddHeader>&amp;C&amp;"Arial,Fett"&amp;12&amp;A&amp;R&amp;G</oddHeader>
    <oddFooter>&amp;L&amp;F&amp;C&amp;D&amp;R&amp;P</oddFooter>
  </headerFooter>
  <legacyDrawingHF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J31"/>
  <sheetViews>
    <sheetView zoomScale="95" zoomScaleNormal="95" workbookViewId="0">
      <selection activeCell="E14" sqref="E14"/>
    </sheetView>
  </sheetViews>
  <sheetFormatPr baseColWidth="10" defaultColWidth="11.44140625" defaultRowHeight="15" x14ac:dyDescent="0.25"/>
  <cols>
    <col min="1" max="1" width="5.88671875" style="123" customWidth="1"/>
    <col min="2" max="2" width="43.88671875" style="124" customWidth="1"/>
    <col min="3" max="3" width="7.44140625" style="125" customWidth="1"/>
    <col min="4" max="4" width="23.109375" style="124" customWidth="1"/>
    <col min="5" max="5" width="17.33203125" style="124" customWidth="1"/>
    <col min="6" max="16384" width="11.44140625" style="124"/>
  </cols>
  <sheetData>
    <row r="1" spans="1:10" x14ac:dyDescent="0.25">
      <c r="A1" s="772"/>
      <c r="B1" s="773"/>
      <c r="C1" s="773"/>
      <c r="D1" s="773"/>
      <c r="E1" s="773"/>
      <c r="F1" s="773"/>
      <c r="G1" s="773"/>
      <c r="H1" s="773"/>
      <c r="I1" s="773"/>
    </row>
    <row r="2" spans="1:10" ht="15.6" x14ac:dyDescent="0.25">
      <c r="B2" s="136" t="s">
        <v>120</v>
      </c>
      <c r="C2" s="137"/>
      <c r="D2" s="138"/>
      <c r="E2" s="138"/>
    </row>
    <row r="3" spans="1:10" s="4" customFormat="1" ht="18.75" customHeight="1" x14ac:dyDescent="0.25">
      <c r="A3" s="721" t="s">
        <v>83</v>
      </c>
      <c r="B3" s="734"/>
      <c r="C3" s="774"/>
      <c r="D3" s="748"/>
      <c r="E3" s="748"/>
      <c r="F3" s="387"/>
      <c r="G3" s="387"/>
      <c r="H3" s="387"/>
      <c r="I3" s="387"/>
      <c r="J3" s="388"/>
    </row>
    <row r="4" spans="1:10" s="4" customFormat="1" ht="18.75" customHeight="1" x14ac:dyDescent="0.25">
      <c r="A4" s="721" t="s">
        <v>46</v>
      </c>
      <c r="B4" s="734"/>
      <c r="C4" s="775"/>
      <c r="D4" s="776"/>
      <c r="E4" s="776"/>
      <c r="F4" s="363"/>
      <c r="G4" s="363"/>
      <c r="H4" s="363"/>
      <c r="I4" s="363"/>
      <c r="J4" s="389"/>
    </row>
    <row r="5" spans="1:10" s="277" customFormat="1" x14ac:dyDescent="0.25">
      <c r="A5" s="363"/>
      <c r="B5" s="363"/>
      <c r="C5" s="363"/>
      <c r="D5" s="363"/>
      <c r="E5" s="363"/>
      <c r="F5" s="276"/>
    </row>
    <row r="6" spans="1:10" s="277" customFormat="1" ht="75" customHeight="1" x14ac:dyDescent="0.25">
      <c r="A6" s="777" t="s">
        <v>252</v>
      </c>
      <c r="B6" s="778"/>
      <c r="C6" s="778"/>
      <c r="D6" s="778"/>
      <c r="E6" s="778"/>
    </row>
    <row r="7" spans="1:10" s="277" customFormat="1" ht="15.6" thickBot="1" x14ac:dyDescent="0.3">
      <c r="A7" s="363"/>
      <c r="B7" s="363"/>
      <c r="C7" s="363"/>
      <c r="D7" s="363"/>
      <c r="E7" s="363"/>
      <c r="F7" s="276"/>
    </row>
    <row r="8" spans="1:10" s="277" customFormat="1" ht="60.75" customHeight="1" thickTop="1" thickBot="1" x14ac:dyDescent="0.3">
      <c r="A8" s="768" t="s">
        <v>277</v>
      </c>
      <c r="B8" s="771" t="s">
        <v>108</v>
      </c>
      <c r="C8" s="771"/>
      <c r="D8" s="297" t="s">
        <v>219</v>
      </c>
      <c r="E8" s="364" t="s">
        <v>141</v>
      </c>
    </row>
    <row r="9" spans="1:10" ht="15" customHeight="1" thickTop="1" x14ac:dyDescent="0.25">
      <c r="A9" s="769"/>
      <c r="B9" s="139"/>
      <c r="C9" s="140"/>
      <c r="D9" s="141" t="s">
        <v>265</v>
      </c>
      <c r="E9" s="336" t="s">
        <v>265</v>
      </c>
    </row>
    <row r="10" spans="1:10" ht="15.6" thickBot="1" x14ac:dyDescent="0.3">
      <c r="A10" s="770"/>
      <c r="B10" s="305">
        <v>1</v>
      </c>
      <c r="C10" s="305"/>
      <c r="D10" s="305">
        <v>2</v>
      </c>
      <c r="E10" s="306">
        <v>3</v>
      </c>
      <c r="F10" s="126"/>
    </row>
    <row r="11" spans="1:10" ht="24.9" customHeight="1" thickTop="1" x14ac:dyDescent="0.25">
      <c r="A11" s="457"/>
      <c r="B11" s="458" t="s">
        <v>231</v>
      </c>
      <c r="C11" s="275"/>
      <c r="D11" s="597">
        <f>WertPflanze3jM</f>
        <v>0</v>
      </c>
      <c r="E11" s="598">
        <f>WertPflanzeSchadjahr</f>
        <v>0</v>
      </c>
    </row>
    <row r="12" spans="1:10" ht="37.5" customHeight="1" x14ac:dyDescent="0.25">
      <c r="A12" s="352">
        <v>1</v>
      </c>
      <c r="B12" s="143" t="s">
        <v>232</v>
      </c>
      <c r="C12" s="144"/>
      <c r="D12" s="590"/>
      <c r="E12" s="599">
        <f>D11-E11</f>
        <v>0</v>
      </c>
    </row>
    <row r="13" spans="1:10" ht="54.75" customHeight="1" x14ac:dyDescent="0.25">
      <c r="A13" s="352">
        <v>2</v>
      </c>
      <c r="B13" s="143" t="s">
        <v>301</v>
      </c>
      <c r="C13" s="144" t="s">
        <v>110</v>
      </c>
      <c r="D13" s="590"/>
      <c r="E13" s="599">
        <f>'Anlage 3a - Futterzukäufe'!F11</f>
        <v>0</v>
      </c>
    </row>
    <row r="14" spans="1:10" ht="60.75" customHeight="1" thickBot="1" x14ac:dyDescent="0.3">
      <c r="A14" s="459">
        <v>3</v>
      </c>
      <c r="B14" s="370" t="s">
        <v>233</v>
      </c>
      <c r="C14" s="460" t="s">
        <v>109</v>
      </c>
      <c r="D14" s="591"/>
      <c r="E14" s="461"/>
    </row>
    <row r="15" spans="1:10" s="126" customFormat="1" ht="24.9" customHeight="1" thickTop="1" thickBot="1" x14ac:dyDescent="0.3">
      <c r="A15" s="462">
        <v>4</v>
      </c>
      <c r="B15" s="463" t="s">
        <v>122</v>
      </c>
      <c r="C15" s="464" t="s">
        <v>114</v>
      </c>
      <c r="D15" s="592"/>
      <c r="E15" s="600">
        <f>E12-E13+E14</f>
        <v>0</v>
      </c>
      <c r="F15" s="124"/>
      <c r="G15" s="124"/>
      <c r="H15" s="124"/>
      <c r="I15" s="124"/>
    </row>
    <row r="16" spans="1:10" ht="53.25" customHeight="1" thickTop="1" thickBot="1" x14ac:dyDescent="0.3">
      <c r="A16" s="462">
        <v>5</v>
      </c>
      <c r="B16" s="467" t="s">
        <v>250</v>
      </c>
      <c r="C16" s="468" t="s">
        <v>109</v>
      </c>
      <c r="D16" s="593"/>
      <c r="E16" s="601">
        <f>SUM(E17:E20)</f>
        <v>0</v>
      </c>
      <c r="F16" s="126"/>
      <c r="G16" s="126"/>
      <c r="H16" s="126"/>
      <c r="I16" s="126"/>
    </row>
    <row r="17" spans="1:5" ht="24.9" customHeight="1" thickTop="1" x14ac:dyDescent="0.25">
      <c r="A17" s="253">
        <v>6</v>
      </c>
      <c r="B17" s="465" t="s">
        <v>302</v>
      </c>
      <c r="C17" s="466"/>
      <c r="D17" s="594"/>
      <c r="E17" s="602">
        <f>'Anlage 3a - Futterzukäufe'!F10</f>
        <v>0</v>
      </c>
    </row>
    <row r="18" spans="1:5" ht="24.9" customHeight="1" x14ac:dyDescent="0.25">
      <c r="A18" s="366">
        <v>7</v>
      </c>
      <c r="B18" s="367" t="s">
        <v>123</v>
      </c>
      <c r="C18" s="368"/>
      <c r="D18" s="595"/>
      <c r="E18" s="611"/>
    </row>
    <row r="19" spans="1:5" ht="24.9" customHeight="1" x14ac:dyDescent="0.25">
      <c r="A19" s="337">
        <v>8</v>
      </c>
      <c r="B19" s="369" t="s">
        <v>251</v>
      </c>
      <c r="C19" s="368"/>
      <c r="D19" s="595"/>
      <c r="E19" s="599">
        <f>'3b - Einsparungen + Mehrkosten'!F32</f>
        <v>0</v>
      </c>
    </row>
    <row r="20" spans="1:5" ht="24.9" customHeight="1" thickBot="1" x14ac:dyDescent="0.3">
      <c r="A20" s="459">
        <v>9</v>
      </c>
      <c r="B20" s="659"/>
      <c r="C20" s="365"/>
      <c r="D20" s="596"/>
      <c r="E20" s="612"/>
    </row>
    <row r="21" spans="1:5" ht="24.9" customHeight="1" thickTop="1" thickBot="1" x14ac:dyDescent="0.3">
      <c r="A21" s="462">
        <v>10</v>
      </c>
      <c r="B21" s="467" t="s">
        <v>275</v>
      </c>
      <c r="C21" s="468" t="s">
        <v>110</v>
      </c>
      <c r="D21" s="592"/>
      <c r="E21" s="601">
        <f>SUM(E22:E24)</f>
        <v>0</v>
      </c>
    </row>
    <row r="22" spans="1:5" ht="24.9" customHeight="1" thickTop="1" x14ac:dyDescent="0.25">
      <c r="A22" s="253">
        <v>11</v>
      </c>
      <c r="B22" s="465" t="s">
        <v>111</v>
      </c>
      <c r="C22" s="466"/>
      <c r="D22" s="594"/>
      <c r="E22" s="613"/>
    </row>
    <row r="23" spans="1:5" ht="24.9" customHeight="1" x14ac:dyDescent="0.25">
      <c r="A23" s="366">
        <v>12</v>
      </c>
      <c r="B23" s="367" t="s">
        <v>112</v>
      </c>
      <c r="C23" s="456"/>
      <c r="D23" s="595"/>
      <c r="E23" s="614"/>
    </row>
    <row r="24" spans="1:5" ht="24.9" customHeight="1" thickBot="1" x14ac:dyDescent="0.3">
      <c r="A24" s="337">
        <v>13</v>
      </c>
      <c r="B24" s="660"/>
      <c r="C24" s="365"/>
      <c r="D24" s="596"/>
      <c r="E24" s="611"/>
    </row>
    <row r="25" spans="1:5" ht="28.5" customHeight="1" thickTop="1" thickBot="1" x14ac:dyDescent="0.3">
      <c r="A25" s="462">
        <v>14</v>
      </c>
      <c r="B25" s="467" t="s">
        <v>244</v>
      </c>
      <c r="C25" s="468" t="s">
        <v>110</v>
      </c>
      <c r="D25" s="592"/>
      <c r="E25" s="603">
        <f>'3b - Einsparungen + Mehrkosten'!F15</f>
        <v>0</v>
      </c>
    </row>
    <row r="26" spans="1:5" ht="30.75" customHeight="1" thickTop="1" thickBot="1" x14ac:dyDescent="0.3">
      <c r="A26" s="462">
        <v>15</v>
      </c>
      <c r="B26" s="371" t="s">
        <v>113</v>
      </c>
      <c r="C26" s="372" t="s">
        <v>114</v>
      </c>
      <c r="D26" s="592"/>
      <c r="E26" s="604">
        <f>E15+E16-E21-E25</f>
        <v>0</v>
      </c>
    </row>
    <row r="27" spans="1:5" ht="16.2" thickTop="1" x14ac:dyDescent="0.25">
      <c r="B27" s="127"/>
    </row>
    <row r="30" spans="1:5" x14ac:dyDescent="0.25">
      <c r="B30" s="128"/>
    </row>
    <row r="31" spans="1:5" x14ac:dyDescent="0.25">
      <c r="B31" s="128"/>
    </row>
  </sheetData>
  <sheetProtection password="EFCF" sheet="1" objects="1" scenarios="1"/>
  <mergeCells count="8">
    <mergeCell ref="A8:A10"/>
    <mergeCell ref="B8:C8"/>
    <mergeCell ref="A1:I1"/>
    <mergeCell ref="A3:B3"/>
    <mergeCell ref="A4:B4"/>
    <mergeCell ref="C3:E3"/>
    <mergeCell ref="C4:E4"/>
    <mergeCell ref="A6:E6"/>
  </mergeCells>
  <pageMargins left="0.70866141732283472" right="0.70866141732283472" top="0.78740157480314965" bottom="0.78740157480314965" header="0.31496062992125984" footer="0.31496062992125984"/>
  <pageSetup paperSize="9" scale="91" orientation="portrait" r:id="rId1"/>
  <headerFooter>
    <oddFooter>&amp;L&amp;8TAB-13351/10.18&amp;C&amp;8&amp;P&amp;R&amp;8Anlage zum Antrag</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O45"/>
  <sheetViews>
    <sheetView view="pageLayout" zoomScaleNormal="90" workbookViewId="0">
      <selection activeCell="E9" sqref="E9"/>
    </sheetView>
  </sheetViews>
  <sheetFormatPr baseColWidth="10" defaultColWidth="11.44140625" defaultRowHeight="15" x14ac:dyDescent="0.25"/>
  <cols>
    <col min="1" max="1" width="5.88671875" style="123" customWidth="1"/>
    <col min="2" max="2" width="44" style="124" customWidth="1"/>
    <col min="3" max="3" width="5.44140625" style="125" customWidth="1"/>
    <col min="4" max="4" width="23.88671875" style="124" customWidth="1"/>
    <col min="5" max="5" width="18" style="124" customWidth="1"/>
    <col min="6" max="6" width="17.109375" style="124" customWidth="1"/>
    <col min="7" max="7" width="17.33203125" style="124" customWidth="1"/>
    <col min="8" max="8" width="15" style="124" customWidth="1"/>
    <col min="9" max="16384" width="11.44140625" style="124"/>
  </cols>
  <sheetData>
    <row r="1" spans="1:15" ht="15.6" x14ac:dyDescent="0.25">
      <c r="A1" s="136" t="s">
        <v>274</v>
      </c>
      <c r="B1" s="138"/>
      <c r="C1" s="137"/>
      <c r="D1" s="138"/>
      <c r="E1" s="138"/>
      <c r="F1" s="138"/>
      <c r="G1" s="138"/>
      <c r="H1" s="138"/>
    </row>
    <row r="2" spans="1:15" ht="12" customHeight="1" thickBot="1" x14ac:dyDescent="0.3">
      <c r="B2" s="136"/>
      <c r="C2" s="214"/>
      <c r="D2" s="138"/>
      <c r="E2" s="138"/>
      <c r="F2" s="138"/>
      <c r="G2" s="138"/>
      <c r="H2" s="138"/>
    </row>
    <row r="3" spans="1:15" s="277" customFormat="1" ht="58.5" customHeight="1" thickTop="1" x14ac:dyDescent="0.25">
      <c r="A3" s="779" t="s">
        <v>278</v>
      </c>
      <c r="B3" s="782" t="s">
        <v>108</v>
      </c>
      <c r="C3" s="782"/>
      <c r="D3" s="428" t="s">
        <v>219</v>
      </c>
      <c r="E3" s="275" t="s">
        <v>121</v>
      </c>
      <c r="F3" s="335" t="s">
        <v>121</v>
      </c>
      <c r="G3" s="276"/>
      <c r="H3" s="276"/>
    </row>
    <row r="4" spans="1:15" s="277" customFormat="1" ht="15" customHeight="1" x14ac:dyDescent="0.25">
      <c r="A4" s="780"/>
      <c r="B4" s="338"/>
      <c r="C4" s="142"/>
      <c r="D4" s="142" t="s">
        <v>124</v>
      </c>
      <c r="E4" s="142" t="s">
        <v>124</v>
      </c>
      <c r="F4" s="339" t="s">
        <v>266</v>
      </c>
      <c r="G4" s="276"/>
      <c r="H4" s="276"/>
    </row>
    <row r="5" spans="1:15" s="277" customFormat="1" ht="15" customHeight="1" x14ac:dyDescent="0.25">
      <c r="A5" s="781"/>
      <c r="B5" s="142">
        <v>1</v>
      </c>
      <c r="C5" s="142"/>
      <c r="D5" s="142">
        <v>2</v>
      </c>
      <c r="E5" s="142">
        <v>3</v>
      </c>
      <c r="F5" s="339">
        <v>4</v>
      </c>
      <c r="G5" s="276"/>
      <c r="H5" s="276"/>
    </row>
    <row r="6" spans="1:15" ht="24.9" customHeight="1" x14ac:dyDescent="0.25">
      <c r="A6" s="352">
        <v>1</v>
      </c>
      <c r="B6" s="343" t="s">
        <v>269</v>
      </c>
      <c r="C6" s="344"/>
      <c r="D6" s="581">
        <f>'2 - Bodenproduktion'!E52</f>
        <v>0</v>
      </c>
      <c r="E6" s="581">
        <f>'2 - Bodenproduktion'!G52</f>
        <v>0</v>
      </c>
      <c r="F6" s="579"/>
      <c r="G6" s="138"/>
      <c r="H6" s="138"/>
    </row>
    <row r="7" spans="1:15" ht="30.75" customHeight="1" x14ac:dyDescent="0.25">
      <c r="A7" s="352">
        <v>2</v>
      </c>
      <c r="B7" s="345" t="s">
        <v>125</v>
      </c>
      <c r="C7" s="346"/>
      <c r="D7" s="577"/>
      <c r="E7" s="582">
        <f>D6-E6</f>
        <v>0</v>
      </c>
      <c r="F7" s="580"/>
      <c r="G7" s="138"/>
      <c r="H7" s="138"/>
    </row>
    <row r="8" spans="1:15" ht="32.25" customHeight="1" x14ac:dyDescent="0.25">
      <c r="A8" s="352">
        <v>3</v>
      </c>
      <c r="B8" s="345" t="s">
        <v>303</v>
      </c>
      <c r="C8" s="346" t="s">
        <v>110</v>
      </c>
      <c r="D8" s="577"/>
      <c r="E8" s="582">
        <f>E26</f>
        <v>0</v>
      </c>
      <c r="F8" s="583">
        <f>H26</f>
        <v>0</v>
      </c>
      <c r="G8" s="138"/>
      <c r="H8" s="138"/>
    </row>
    <row r="9" spans="1:15" ht="30" customHeight="1" thickBot="1" x14ac:dyDescent="0.3">
      <c r="A9" s="352">
        <v>4</v>
      </c>
      <c r="B9" s="345" t="s">
        <v>304</v>
      </c>
      <c r="C9" s="346" t="s">
        <v>110</v>
      </c>
      <c r="D9" s="577"/>
      <c r="E9" s="575">
        <f>E42</f>
        <v>0</v>
      </c>
      <c r="F9" s="576">
        <f>H42</f>
        <v>0</v>
      </c>
      <c r="G9" s="138"/>
      <c r="H9" s="138"/>
    </row>
    <row r="10" spans="1:15" ht="30" customHeight="1" thickTop="1" thickBot="1" x14ac:dyDescent="0.3">
      <c r="A10" s="352">
        <v>5</v>
      </c>
      <c r="B10" s="347" t="s">
        <v>183</v>
      </c>
      <c r="C10" s="348" t="s">
        <v>114</v>
      </c>
      <c r="D10" s="577"/>
      <c r="E10" s="584">
        <f>E8+E9</f>
        <v>0</v>
      </c>
      <c r="F10" s="585">
        <f>F8+F9</f>
        <v>0</v>
      </c>
      <c r="G10" s="138"/>
      <c r="H10" s="138"/>
    </row>
    <row r="11" spans="1:15" ht="58.5" customHeight="1" thickTop="1" thickBot="1" x14ac:dyDescent="0.35">
      <c r="A11" s="353">
        <v>6</v>
      </c>
      <c r="B11" s="349" t="s">
        <v>305</v>
      </c>
      <c r="C11" s="350"/>
      <c r="D11" s="578"/>
      <c r="E11" s="586">
        <f>E8+E9</f>
        <v>0</v>
      </c>
      <c r="F11" s="587">
        <f>E11*'2 - Bodenproduktion'!L52</f>
        <v>0</v>
      </c>
      <c r="G11" s="138"/>
      <c r="H11" s="138"/>
      <c r="L11" s="218"/>
      <c r="M11" s="218"/>
      <c r="N11" s="218"/>
      <c r="O11" s="218"/>
    </row>
    <row r="12" spans="1:15" ht="6.75" customHeight="1" thickTop="1" x14ac:dyDescent="0.25">
      <c r="A12" s="215"/>
      <c r="B12" s="331"/>
      <c r="C12" s="332"/>
      <c r="D12" s="333"/>
      <c r="E12" s="334"/>
      <c r="F12" s="334"/>
      <c r="G12" s="138"/>
      <c r="H12" s="138"/>
    </row>
    <row r="13" spans="1:15" ht="19.5" customHeight="1" thickBot="1" x14ac:dyDescent="0.3">
      <c r="A13" s="354" t="s">
        <v>289</v>
      </c>
      <c r="B13" s="331"/>
      <c r="C13" s="332"/>
      <c r="D13" s="333"/>
      <c r="E13" s="334"/>
      <c r="F13" s="334"/>
      <c r="G13" s="138"/>
      <c r="H13" s="138"/>
    </row>
    <row r="14" spans="1:15" s="126" customFormat="1" ht="17.25" customHeight="1" thickTop="1" x14ac:dyDescent="0.25">
      <c r="A14" s="783" t="s">
        <v>279</v>
      </c>
      <c r="B14" s="785" t="s">
        <v>126</v>
      </c>
      <c r="C14" s="355"/>
      <c r="D14" s="787" t="s">
        <v>127</v>
      </c>
      <c r="E14" s="788"/>
      <c r="F14" s="787" t="s">
        <v>241</v>
      </c>
      <c r="G14" s="788"/>
      <c r="H14" s="356" t="s">
        <v>129</v>
      </c>
    </row>
    <row r="15" spans="1:15" ht="30.75" customHeight="1" x14ac:dyDescent="0.25">
      <c r="A15" s="784"/>
      <c r="B15" s="786"/>
      <c r="C15" s="340" t="s">
        <v>142</v>
      </c>
      <c r="D15" s="341" t="s">
        <v>130</v>
      </c>
      <c r="E15" s="342" t="s">
        <v>131</v>
      </c>
      <c r="F15" s="341" t="s">
        <v>267</v>
      </c>
      <c r="G15" s="342" t="s">
        <v>268</v>
      </c>
      <c r="H15" s="357" t="s">
        <v>266</v>
      </c>
    </row>
    <row r="16" spans="1:15" ht="16.5" customHeight="1" x14ac:dyDescent="0.25">
      <c r="A16" s="358"/>
      <c r="B16" s="142">
        <v>1</v>
      </c>
      <c r="C16" s="142">
        <v>2</v>
      </c>
      <c r="D16" s="142">
        <v>3</v>
      </c>
      <c r="E16" s="142" t="s">
        <v>291</v>
      </c>
      <c r="F16" s="142">
        <v>5</v>
      </c>
      <c r="G16" s="142" t="s">
        <v>297</v>
      </c>
      <c r="H16" s="339">
        <v>7</v>
      </c>
    </row>
    <row r="17" spans="1:8" s="516" customFormat="1" ht="15" customHeight="1" x14ac:dyDescent="0.25">
      <c r="A17" s="359">
        <v>7</v>
      </c>
      <c r="B17" s="568"/>
      <c r="C17" s="216"/>
      <c r="D17" s="351"/>
      <c r="E17" s="513">
        <f>D17*C17</f>
        <v>0</v>
      </c>
      <c r="F17" s="351"/>
      <c r="G17" s="513">
        <f>IF(C17&gt;0,F17/C17,)</f>
        <v>0</v>
      </c>
      <c r="H17" s="515">
        <f>E17*G17</f>
        <v>0</v>
      </c>
    </row>
    <row r="18" spans="1:8" s="516" customFormat="1" ht="15" customHeight="1" x14ac:dyDescent="0.25">
      <c r="A18" s="359">
        <v>8</v>
      </c>
      <c r="B18" s="568"/>
      <c r="C18" s="216"/>
      <c r="D18" s="351"/>
      <c r="E18" s="513">
        <f t="shared" ref="E18:E25" si="0">D18*C18</f>
        <v>0</v>
      </c>
      <c r="F18" s="351"/>
      <c r="G18" s="513">
        <f t="shared" ref="G18:G25" si="1">IF(C18&gt;0,F18/C18,)</f>
        <v>0</v>
      </c>
      <c r="H18" s="515">
        <f t="shared" ref="H18:H25" si="2">E18*G18</f>
        <v>0</v>
      </c>
    </row>
    <row r="19" spans="1:8" s="516" customFormat="1" ht="15" customHeight="1" x14ac:dyDescent="0.25">
      <c r="A19" s="359">
        <v>9</v>
      </c>
      <c r="B19" s="568"/>
      <c r="C19" s="216"/>
      <c r="D19" s="351"/>
      <c r="E19" s="513">
        <f t="shared" si="0"/>
        <v>0</v>
      </c>
      <c r="F19" s="351"/>
      <c r="G19" s="513">
        <f t="shared" si="1"/>
        <v>0</v>
      </c>
      <c r="H19" s="515">
        <f t="shared" si="2"/>
        <v>0</v>
      </c>
    </row>
    <row r="20" spans="1:8" s="516" customFormat="1" ht="15" customHeight="1" x14ac:dyDescent="0.25">
      <c r="A20" s="359">
        <v>10</v>
      </c>
      <c r="B20" s="568"/>
      <c r="C20" s="216"/>
      <c r="D20" s="351"/>
      <c r="E20" s="513">
        <f t="shared" si="0"/>
        <v>0</v>
      </c>
      <c r="F20" s="351"/>
      <c r="G20" s="513">
        <f t="shared" si="1"/>
        <v>0</v>
      </c>
      <c r="H20" s="515">
        <f t="shared" si="2"/>
        <v>0</v>
      </c>
    </row>
    <row r="21" spans="1:8" s="516" customFormat="1" ht="15" customHeight="1" x14ac:dyDescent="0.25">
      <c r="A21" s="359">
        <v>11</v>
      </c>
      <c r="B21" s="568"/>
      <c r="C21" s="216"/>
      <c r="D21" s="351"/>
      <c r="E21" s="513">
        <f t="shared" si="0"/>
        <v>0</v>
      </c>
      <c r="F21" s="351"/>
      <c r="G21" s="513">
        <f t="shared" si="1"/>
        <v>0</v>
      </c>
      <c r="H21" s="515">
        <f t="shared" si="2"/>
        <v>0</v>
      </c>
    </row>
    <row r="22" spans="1:8" s="516" customFormat="1" ht="15" customHeight="1" x14ac:dyDescent="0.25">
      <c r="A22" s="359">
        <v>12</v>
      </c>
      <c r="B22" s="568"/>
      <c r="C22" s="216"/>
      <c r="D22" s="351"/>
      <c r="E22" s="513">
        <f t="shared" si="0"/>
        <v>0</v>
      </c>
      <c r="F22" s="351"/>
      <c r="G22" s="513">
        <f t="shared" si="1"/>
        <v>0</v>
      </c>
      <c r="H22" s="515">
        <f t="shared" si="2"/>
        <v>0</v>
      </c>
    </row>
    <row r="23" spans="1:8" s="516" customFormat="1" ht="15" customHeight="1" x14ac:dyDescent="0.25">
      <c r="A23" s="359">
        <v>13</v>
      </c>
      <c r="B23" s="568"/>
      <c r="C23" s="216"/>
      <c r="D23" s="351"/>
      <c r="E23" s="513">
        <f t="shared" si="0"/>
        <v>0</v>
      </c>
      <c r="F23" s="351"/>
      <c r="G23" s="513">
        <f t="shared" si="1"/>
        <v>0</v>
      </c>
      <c r="H23" s="515">
        <f t="shared" si="2"/>
        <v>0</v>
      </c>
    </row>
    <row r="24" spans="1:8" s="516" customFormat="1" ht="15" customHeight="1" x14ac:dyDescent="0.25">
      <c r="A24" s="359">
        <v>14</v>
      </c>
      <c r="B24" s="568"/>
      <c r="C24" s="216"/>
      <c r="D24" s="351"/>
      <c r="E24" s="513">
        <f t="shared" si="0"/>
        <v>0</v>
      </c>
      <c r="F24" s="351"/>
      <c r="G24" s="513">
        <f t="shared" si="1"/>
        <v>0</v>
      </c>
      <c r="H24" s="515">
        <f t="shared" si="2"/>
        <v>0</v>
      </c>
    </row>
    <row r="25" spans="1:8" s="516" customFormat="1" ht="15" customHeight="1" thickBot="1" x14ac:dyDescent="0.3">
      <c r="A25" s="360">
        <v>15</v>
      </c>
      <c r="B25" s="683"/>
      <c r="C25" s="684"/>
      <c r="D25" s="685"/>
      <c r="E25" s="686">
        <f t="shared" si="0"/>
        <v>0</v>
      </c>
      <c r="F25" s="685"/>
      <c r="G25" s="686">
        <f t="shared" si="1"/>
        <v>0</v>
      </c>
      <c r="H25" s="687">
        <f t="shared" si="2"/>
        <v>0</v>
      </c>
    </row>
    <row r="26" spans="1:8" ht="21" customHeight="1" thickTop="1" thickBot="1" x14ac:dyDescent="0.3">
      <c r="A26" s="681">
        <v>16</v>
      </c>
      <c r="B26" s="361" t="s">
        <v>132</v>
      </c>
      <c r="C26" s="362"/>
      <c r="D26" s="514">
        <f>SUM(D17:D25)</f>
        <v>0</v>
      </c>
      <c r="E26" s="514">
        <f t="shared" ref="E26:H26" si="3">SUM(E17:E25)</f>
        <v>0</v>
      </c>
      <c r="F26" s="588"/>
      <c r="G26" s="588"/>
      <c r="H26" s="682">
        <f t="shared" si="3"/>
        <v>0</v>
      </c>
    </row>
    <row r="27" spans="1:8" ht="16.2" thickTop="1" x14ac:dyDescent="0.25">
      <c r="B27" s="127"/>
    </row>
    <row r="29" spans="1:8" ht="19.5" customHeight="1" thickBot="1" x14ac:dyDescent="0.3">
      <c r="A29" s="354" t="s">
        <v>240</v>
      </c>
      <c r="B29" s="331"/>
      <c r="C29" s="332"/>
      <c r="D29" s="333"/>
      <c r="E29" s="334"/>
      <c r="F29" s="334"/>
      <c r="G29" s="138"/>
      <c r="H29" s="138"/>
    </row>
    <row r="30" spans="1:8" s="126" customFormat="1" ht="17.25" customHeight="1" thickTop="1" x14ac:dyDescent="0.25">
      <c r="A30" s="783" t="s">
        <v>279</v>
      </c>
      <c r="B30" s="785" t="s">
        <v>126</v>
      </c>
      <c r="C30" s="355"/>
      <c r="D30" s="787" t="s">
        <v>127</v>
      </c>
      <c r="E30" s="788"/>
      <c r="F30" s="787" t="s">
        <v>128</v>
      </c>
      <c r="G30" s="788"/>
      <c r="H30" s="356" t="s">
        <v>129</v>
      </c>
    </row>
    <row r="31" spans="1:8" ht="30.75" customHeight="1" x14ac:dyDescent="0.25">
      <c r="A31" s="784"/>
      <c r="B31" s="786"/>
      <c r="C31" s="340" t="s">
        <v>142</v>
      </c>
      <c r="D31" s="341" t="s">
        <v>130</v>
      </c>
      <c r="E31" s="342" t="s">
        <v>131</v>
      </c>
      <c r="F31" s="341" t="s">
        <v>267</v>
      </c>
      <c r="G31" s="342" t="s">
        <v>268</v>
      </c>
      <c r="H31" s="357" t="s">
        <v>266</v>
      </c>
    </row>
    <row r="32" spans="1:8" ht="16.5" customHeight="1" x14ac:dyDescent="0.25">
      <c r="A32" s="358"/>
      <c r="B32" s="142">
        <v>1</v>
      </c>
      <c r="C32" s="142">
        <v>2</v>
      </c>
      <c r="D32" s="142">
        <v>3</v>
      </c>
      <c r="E32" s="142" t="s">
        <v>292</v>
      </c>
      <c r="F32" s="142">
        <v>5</v>
      </c>
      <c r="G32" s="142" t="s">
        <v>298</v>
      </c>
      <c r="H32" s="339">
        <v>7</v>
      </c>
    </row>
    <row r="33" spans="1:8" s="516" customFormat="1" ht="15" customHeight="1" x14ac:dyDescent="0.25">
      <c r="A33" s="359">
        <v>17</v>
      </c>
      <c r="B33" s="568"/>
      <c r="C33" s="216"/>
      <c r="D33" s="351"/>
      <c r="E33" s="513">
        <f>D33*C33</f>
        <v>0</v>
      </c>
      <c r="F33" s="351"/>
      <c r="G33" s="513">
        <f>IF(C33&gt;0,F33/C33,0)</f>
        <v>0</v>
      </c>
      <c r="H33" s="574">
        <f>E33*G33</f>
        <v>0</v>
      </c>
    </row>
    <row r="34" spans="1:8" s="516" customFormat="1" ht="15" customHeight="1" x14ac:dyDescent="0.25">
      <c r="A34" s="359">
        <v>18</v>
      </c>
      <c r="B34" s="568"/>
      <c r="C34" s="216"/>
      <c r="D34" s="351"/>
      <c r="E34" s="513">
        <f t="shared" ref="E34:E41" si="4">D34*C34</f>
        <v>0</v>
      </c>
      <c r="F34" s="351"/>
      <c r="G34" s="513">
        <f t="shared" ref="G34:G41" si="5">IF(C34&gt;0,F34/C34,0)</f>
        <v>0</v>
      </c>
      <c r="H34" s="574">
        <f t="shared" ref="H34:H41" si="6">E34*G34</f>
        <v>0</v>
      </c>
    </row>
    <row r="35" spans="1:8" s="516" customFormat="1" ht="15" customHeight="1" x14ac:dyDescent="0.25">
      <c r="A35" s="359">
        <v>19</v>
      </c>
      <c r="B35" s="568"/>
      <c r="C35" s="216"/>
      <c r="D35" s="351"/>
      <c r="E35" s="513">
        <f t="shared" si="4"/>
        <v>0</v>
      </c>
      <c r="F35" s="351"/>
      <c r="G35" s="513">
        <f t="shared" si="5"/>
        <v>0</v>
      </c>
      <c r="H35" s="574">
        <f t="shared" si="6"/>
        <v>0</v>
      </c>
    </row>
    <row r="36" spans="1:8" s="516" customFormat="1" ht="15" customHeight="1" x14ac:dyDescent="0.25">
      <c r="A36" s="359">
        <v>20</v>
      </c>
      <c r="B36" s="568"/>
      <c r="C36" s="216"/>
      <c r="D36" s="351"/>
      <c r="E36" s="513">
        <f t="shared" si="4"/>
        <v>0</v>
      </c>
      <c r="F36" s="351"/>
      <c r="G36" s="513">
        <f t="shared" si="5"/>
        <v>0</v>
      </c>
      <c r="H36" s="574">
        <f t="shared" si="6"/>
        <v>0</v>
      </c>
    </row>
    <row r="37" spans="1:8" s="516" customFormat="1" ht="15" customHeight="1" x14ac:dyDescent="0.25">
      <c r="A37" s="359">
        <v>21</v>
      </c>
      <c r="B37" s="568"/>
      <c r="C37" s="216"/>
      <c r="D37" s="351"/>
      <c r="E37" s="513">
        <f t="shared" si="4"/>
        <v>0</v>
      </c>
      <c r="F37" s="351"/>
      <c r="G37" s="513">
        <f t="shared" si="5"/>
        <v>0</v>
      </c>
      <c r="H37" s="574">
        <f t="shared" si="6"/>
        <v>0</v>
      </c>
    </row>
    <row r="38" spans="1:8" s="516" customFormat="1" ht="15" customHeight="1" x14ac:dyDescent="0.25">
      <c r="A38" s="359">
        <v>22</v>
      </c>
      <c r="B38" s="568"/>
      <c r="C38" s="216"/>
      <c r="D38" s="351"/>
      <c r="E38" s="513">
        <f t="shared" si="4"/>
        <v>0</v>
      </c>
      <c r="F38" s="351"/>
      <c r="G38" s="513">
        <f t="shared" si="5"/>
        <v>0</v>
      </c>
      <c r="H38" s="574">
        <f t="shared" si="6"/>
        <v>0</v>
      </c>
    </row>
    <row r="39" spans="1:8" s="516" customFormat="1" ht="15" customHeight="1" x14ac:dyDescent="0.25">
      <c r="A39" s="359">
        <v>23</v>
      </c>
      <c r="B39" s="568"/>
      <c r="C39" s="216"/>
      <c r="D39" s="351"/>
      <c r="E39" s="513">
        <f t="shared" si="4"/>
        <v>0</v>
      </c>
      <c r="F39" s="351"/>
      <c r="G39" s="513">
        <f t="shared" si="5"/>
        <v>0</v>
      </c>
      <c r="H39" s="574">
        <f t="shared" si="6"/>
        <v>0</v>
      </c>
    </row>
    <row r="40" spans="1:8" s="516" customFormat="1" ht="15" customHeight="1" x14ac:dyDescent="0.25">
      <c r="A40" s="359">
        <v>24</v>
      </c>
      <c r="B40" s="568"/>
      <c r="C40" s="216"/>
      <c r="D40" s="351"/>
      <c r="E40" s="513">
        <f t="shared" si="4"/>
        <v>0</v>
      </c>
      <c r="F40" s="351"/>
      <c r="G40" s="513">
        <f t="shared" si="5"/>
        <v>0</v>
      </c>
      <c r="H40" s="574">
        <f t="shared" si="6"/>
        <v>0</v>
      </c>
    </row>
    <row r="41" spans="1:8" s="516" customFormat="1" ht="15" customHeight="1" thickBot="1" x14ac:dyDescent="0.3">
      <c r="A41" s="360">
        <v>25</v>
      </c>
      <c r="B41" s="683"/>
      <c r="C41" s="684"/>
      <c r="D41" s="685"/>
      <c r="E41" s="686">
        <f t="shared" si="4"/>
        <v>0</v>
      </c>
      <c r="F41" s="685"/>
      <c r="G41" s="686">
        <f t="shared" si="5"/>
        <v>0</v>
      </c>
      <c r="H41" s="689">
        <f t="shared" si="6"/>
        <v>0</v>
      </c>
    </row>
    <row r="42" spans="1:8" ht="24.9" customHeight="1" thickTop="1" thickBot="1" x14ac:dyDescent="0.3">
      <c r="A42" s="688">
        <v>26</v>
      </c>
      <c r="B42" s="361" t="s">
        <v>132</v>
      </c>
      <c r="C42" s="362"/>
      <c r="D42" s="514">
        <f>SUM(D33:D41)</f>
        <v>0</v>
      </c>
      <c r="E42" s="514">
        <f t="shared" ref="E42" si="7">SUM(E33:E41)</f>
        <v>0</v>
      </c>
      <c r="F42" s="588"/>
      <c r="G42" s="588"/>
      <c r="H42" s="682">
        <f>SUM(H33:H41)</f>
        <v>0</v>
      </c>
    </row>
    <row r="43" spans="1:8" ht="15.6" thickTop="1" x14ac:dyDescent="0.25"/>
    <row r="44" spans="1:8" x14ac:dyDescent="0.25">
      <c r="B44" s="128"/>
    </row>
    <row r="45" spans="1:8" x14ac:dyDescent="0.25">
      <c r="B45" s="128"/>
    </row>
  </sheetData>
  <sheetProtection password="EFCF" sheet="1" objects="1" scenarios="1"/>
  <mergeCells count="10">
    <mergeCell ref="A30:A31"/>
    <mergeCell ref="B30:B31"/>
    <mergeCell ref="D30:E30"/>
    <mergeCell ref="F30:G30"/>
    <mergeCell ref="F14:G14"/>
    <mergeCell ref="A3:A5"/>
    <mergeCell ref="B3:C3"/>
    <mergeCell ref="A14:A15"/>
    <mergeCell ref="B14:B15"/>
    <mergeCell ref="D14:E14"/>
  </mergeCells>
  <pageMargins left="0.70866141732283472" right="0.70866141732283472" top="0.78740157480314965" bottom="0.39370078740157483" header="0.31496062992125984" footer="0.31496062992125984"/>
  <pageSetup paperSize="9" scale="91" fitToHeight="0" orientation="landscape" r:id="rId1"/>
  <headerFooter>
    <oddFooter>&amp;L&amp;8TAB-13351/10.18&amp;C&amp;8&amp;P&amp;R&amp;8Anlage zum Antrag</oddFooter>
  </headerFooter>
  <ignoredErrors>
    <ignoredError sqref="D42 D2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6"/>
  <sheetViews>
    <sheetView showGridLines="0" showWhiteSpace="0" zoomScaleNormal="100" workbookViewId="0">
      <selection activeCell="B9" sqref="B9"/>
    </sheetView>
  </sheetViews>
  <sheetFormatPr baseColWidth="10" defaultRowHeight="13.2" x14ac:dyDescent="0.25"/>
  <cols>
    <col min="1" max="1" width="4.5546875" customWidth="1"/>
    <col min="2" max="2" width="48.44140625" customWidth="1"/>
    <col min="3" max="3" width="8.88671875" customWidth="1"/>
    <col min="5" max="5" width="13" customWidth="1"/>
    <col min="6" max="6" width="15.109375" customWidth="1"/>
    <col min="7" max="7" width="2" customWidth="1"/>
  </cols>
  <sheetData>
    <row r="1" spans="1:6" s="85" customFormat="1" ht="24.9" customHeight="1" x14ac:dyDescent="0.25">
      <c r="A1" s="766">
        <f>Name</f>
        <v>0</v>
      </c>
      <c r="B1" s="766"/>
      <c r="C1" s="766"/>
      <c r="D1" s="789">
        <f>EUNr</f>
        <v>0</v>
      </c>
      <c r="E1" s="789"/>
    </row>
    <row r="2" spans="1:6" s="85" customFormat="1" ht="15" customHeight="1" x14ac:dyDescent="0.25">
      <c r="A2" s="427"/>
      <c r="B2" s="427"/>
      <c r="C2" s="427"/>
      <c r="D2" s="431"/>
      <c r="E2" s="431"/>
    </row>
    <row r="3" spans="1:6" s="426" customFormat="1" ht="27.75" customHeight="1" x14ac:dyDescent="0.25">
      <c r="A3" s="426" t="s">
        <v>243</v>
      </c>
    </row>
    <row r="4" spans="1:6" s="426" customFormat="1" ht="27.75" customHeight="1" thickBot="1" x14ac:dyDescent="0.3">
      <c r="A4" s="426" t="s">
        <v>253</v>
      </c>
    </row>
    <row r="5" spans="1:6" s="98" customFormat="1" ht="15.75" hidden="1" customHeight="1" thickTop="1" x14ac:dyDescent="0.25">
      <c r="A5" s="509" t="s">
        <v>234</v>
      </c>
      <c r="B5" s="430" t="s">
        <v>235</v>
      </c>
      <c r="C5" s="429" t="s">
        <v>236</v>
      </c>
      <c r="D5" s="298" t="s">
        <v>237</v>
      </c>
      <c r="E5" s="507" t="s">
        <v>238</v>
      </c>
      <c r="F5" s="508" t="s">
        <v>239</v>
      </c>
    </row>
    <row r="6" spans="1:6" s="98" customFormat="1" ht="14.4" thickTop="1" x14ac:dyDescent="0.25">
      <c r="A6" s="524"/>
      <c r="B6" s="519" t="s">
        <v>0</v>
      </c>
      <c r="C6" s="429" t="s">
        <v>3</v>
      </c>
      <c r="D6" s="298" t="s">
        <v>75</v>
      </c>
      <c r="E6" s="540" t="s">
        <v>254</v>
      </c>
      <c r="F6" s="530" t="s">
        <v>242</v>
      </c>
    </row>
    <row r="7" spans="1:6" s="98" customFormat="1" ht="13.8" x14ac:dyDescent="0.25">
      <c r="A7" s="525"/>
      <c r="B7" s="520"/>
      <c r="C7" s="510"/>
      <c r="D7" s="511"/>
      <c r="E7" s="512" t="s">
        <v>271</v>
      </c>
      <c r="F7" s="531" t="s">
        <v>260</v>
      </c>
    </row>
    <row r="8" spans="1:6" s="11" customFormat="1" ht="12.75" customHeight="1" x14ac:dyDescent="0.25">
      <c r="A8" s="526"/>
      <c r="B8" s="521">
        <v>1</v>
      </c>
      <c r="C8" s="385">
        <v>2</v>
      </c>
      <c r="D8" s="385">
        <v>3</v>
      </c>
      <c r="E8" s="529">
        <v>4</v>
      </c>
      <c r="F8" s="386" t="s">
        <v>76</v>
      </c>
    </row>
    <row r="9" spans="1:6" s="11" customFormat="1" ht="28.5" customHeight="1" x14ac:dyDescent="0.25">
      <c r="A9" s="259">
        <v>1</v>
      </c>
      <c r="B9" s="522"/>
      <c r="C9" s="328"/>
      <c r="D9" s="272"/>
      <c r="E9" s="667"/>
      <c r="F9" s="533">
        <f t="shared" ref="F9:F14" si="0">D9*$E9</f>
        <v>0</v>
      </c>
    </row>
    <row r="10" spans="1:6" s="11" customFormat="1" ht="28.5" customHeight="1" x14ac:dyDescent="0.25">
      <c r="A10" s="259">
        <v>2</v>
      </c>
      <c r="B10" s="664"/>
      <c r="C10" s="665"/>
      <c r="D10" s="666"/>
      <c r="E10" s="667"/>
      <c r="F10" s="533">
        <f t="shared" si="0"/>
        <v>0</v>
      </c>
    </row>
    <row r="11" spans="1:6" s="11" customFormat="1" ht="28.5" customHeight="1" x14ac:dyDescent="0.25">
      <c r="A11" s="259">
        <v>3</v>
      </c>
      <c r="B11" s="664"/>
      <c r="C11" s="665"/>
      <c r="D11" s="666"/>
      <c r="E11" s="667"/>
      <c r="F11" s="533">
        <f t="shared" si="0"/>
        <v>0</v>
      </c>
    </row>
    <row r="12" spans="1:6" s="11" customFormat="1" ht="28.5" customHeight="1" x14ac:dyDescent="0.25">
      <c r="A12" s="259">
        <v>4</v>
      </c>
      <c r="B12" s="664"/>
      <c r="C12" s="665"/>
      <c r="D12" s="666"/>
      <c r="E12" s="667"/>
      <c r="F12" s="533">
        <f t="shared" si="0"/>
        <v>0</v>
      </c>
    </row>
    <row r="13" spans="1:6" s="11" customFormat="1" ht="28.5" customHeight="1" x14ac:dyDescent="0.25">
      <c r="A13" s="259">
        <v>5</v>
      </c>
      <c r="B13" s="664"/>
      <c r="C13" s="665"/>
      <c r="D13" s="666"/>
      <c r="E13" s="667"/>
      <c r="F13" s="533">
        <f t="shared" si="0"/>
        <v>0</v>
      </c>
    </row>
    <row r="14" spans="1:6" s="11" customFormat="1" ht="28.5" customHeight="1" thickBot="1" x14ac:dyDescent="0.3">
      <c r="A14" s="527">
        <v>6</v>
      </c>
      <c r="B14" s="664"/>
      <c r="C14" s="665"/>
      <c r="D14" s="666"/>
      <c r="E14" s="667"/>
      <c r="F14" s="533">
        <f t="shared" si="0"/>
        <v>0</v>
      </c>
    </row>
    <row r="15" spans="1:6" s="4" customFormat="1" ht="28.5" customHeight="1" thickTop="1" thickBot="1" x14ac:dyDescent="0.3">
      <c r="A15" s="528" t="s">
        <v>104</v>
      </c>
      <c r="B15" s="523" t="s">
        <v>59</v>
      </c>
      <c r="C15" s="532"/>
      <c r="D15" s="523"/>
      <c r="E15" s="534"/>
      <c r="F15" s="535">
        <f>SUM(F9:F14)</f>
        <v>0</v>
      </c>
    </row>
    <row r="16" spans="1:6" s="4" customFormat="1" ht="13.8" thickTop="1" x14ac:dyDescent="0.25">
      <c r="A16" s="89"/>
      <c r="B16" s="517"/>
      <c r="C16" s="517"/>
      <c r="D16" s="517"/>
      <c r="E16" s="518"/>
      <c r="F16" s="518"/>
    </row>
    <row r="17" spans="1:6" s="426" customFormat="1" ht="27.75" customHeight="1" thickBot="1" x14ac:dyDescent="0.3">
      <c r="A17" s="426" t="s">
        <v>276</v>
      </c>
    </row>
    <row r="18" spans="1:6" s="98" customFormat="1" ht="14.25" hidden="1" customHeight="1" thickTop="1" x14ac:dyDescent="0.25">
      <c r="A18" s="509" t="s">
        <v>234</v>
      </c>
      <c r="B18" s="430" t="s">
        <v>235</v>
      </c>
      <c r="C18" s="429" t="s">
        <v>236</v>
      </c>
      <c r="D18" s="298" t="s">
        <v>237</v>
      </c>
      <c r="E18" s="507" t="s">
        <v>238</v>
      </c>
      <c r="F18" s="508" t="s">
        <v>239</v>
      </c>
    </row>
    <row r="19" spans="1:6" s="98" customFormat="1" ht="14.25" customHeight="1" thickTop="1" x14ac:dyDescent="0.25">
      <c r="A19" s="524"/>
      <c r="B19" s="519" t="s">
        <v>0</v>
      </c>
      <c r="C19" s="429" t="s">
        <v>3</v>
      </c>
      <c r="D19" s="298" t="s">
        <v>75</v>
      </c>
      <c r="E19" s="540" t="s">
        <v>255</v>
      </c>
      <c r="F19" s="530" t="s">
        <v>290</v>
      </c>
    </row>
    <row r="20" spans="1:6" s="98" customFormat="1" ht="13.8" x14ac:dyDescent="0.25">
      <c r="A20" s="525"/>
      <c r="B20" s="520"/>
      <c r="C20" s="510"/>
      <c r="D20" s="511"/>
      <c r="E20" s="512" t="s">
        <v>271</v>
      </c>
      <c r="F20" s="531" t="s">
        <v>260</v>
      </c>
    </row>
    <row r="21" spans="1:6" s="11" customFormat="1" ht="11.25" customHeight="1" x14ac:dyDescent="0.25">
      <c r="A21" s="526"/>
      <c r="B21" s="521">
        <v>1</v>
      </c>
      <c r="C21" s="385">
        <v>2</v>
      </c>
      <c r="D21" s="385">
        <v>3</v>
      </c>
      <c r="E21" s="529">
        <v>4</v>
      </c>
      <c r="F21" s="386" t="s">
        <v>76</v>
      </c>
    </row>
    <row r="22" spans="1:6" s="11" customFormat="1" ht="32.25" customHeight="1" x14ac:dyDescent="0.25">
      <c r="A22" s="259">
        <v>7</v>
      </c>
      <c r="B22" s="522"/>
      <c r="C22" s="328"/>
      <c r="D22" s="666"/>
      <c r="E22" s="667"/>
      <c r="F22" s="533">
        <f>D22*$E22</f>
        <v>0</v>
      </c>
    </row>
    <row r="23" spans="1:6" s="11" customFormat="1" ht="32.25" customHeight="1" x14ac:dyDescent="0.25">
      <c r="A23" s="259">
        <v>8</v>
      </c>
      <c r="B23" s="664"/>
      <c r="C23" s="329"/>
      <c r="D23" s="666"/>
      <c r="E23" s="667"/>
      <c r="F23" s="533">
        <f>D23*$E23</f>
        <v>0</v>
      </c>
    </row>
    <row r="24" spans="1:6" s="11" customFormat="1" ht="32.25" customHeight="1" x14ac:dyDescent="0.25">
      <c r="A24" s="259">
        <v>9</v>
      </c>
      <c r="B24" s="664"/>
      <c r="C24" s="329"/>
      <c r="D24" s="666"/>
      <c r="E24" s="667"/>
      <c r="F24" s="533">
        <f>D24*$E24</f>
        <v>0</v>
      </c>
    </row>
    <row r="25" spans="1:6" s="11" customFormat="1" ht="32.25" customHeight="1" x14ac:dyDescent="0.25">
      <c r="A25" s="259">
        <v>10</v>
      </c>
      <c r="B25" s="664"/>
      <c r="C25" s="329"/>
      <c r="D25" s="666"/>
      <c r="E25" s="667"/>
      <c r="F25" s="533">
        <f>D25*$E25</f>
        <v>0</v>
      </c>
    </row>
    <row r="26" spans="1:6" s="11" customFormat="1" ht="32.25" customHeight="1" x14ac:dyDescent="0.25">
      <c r="A26" s="259">
        <v>11</v>
      </c>
      <c r="B26" s="664"/>
      <c r="C26" s="329"/>
      <c r="D26" s="666"/>
      <c r="E26" s="667"/>
      <c r="F26" s="533">
        <f>D26*$E26</f>
        <v>0</v>
      </c>
    </row>
    <row r="27" spans="1:6" s="11" customFormat="1" ht="32.25" customHeight="1" x14ac:dyDescent="0.25">
      <c r="A27" s="259">
        <v>12</v>
      </c>
      <c r="B27" s="664"/>
      <c r="C27" s="330"/>
      <c r="D27" s="666"/>
      <c r="E27" s="667"/>
      <c r="F27" s="533">
        <f t="shared" ref="F27:F31" si="1">D27*$E27</f>
        <v>0</v>
      </c>
    </row>
    <row r="28" spans="1:6" s="11" customFormat="1" ht="32.25" customHeight="1" x14ac:dyDescent="0.25">
      <c r="A28" s="259">
        <v>13</v>
      </c>
      <c r="B28" s="664"/>
      <c r="C28" s="330"/>
      <c r="D28" s="666"/>
      <c r="E28" s="667"/>
      <c r="F28" s="533">
        <f t="shared" si="1"/>
        <v>0</v>
      </c>
    </row>
    <row r="29" spans="1:6" s="11" customFormat="1" ht="32.25" customHeight="1" x14ac:dyDescent="0.25">
      <c r="A29" s="259">
        <v>14</v>
      </c>
      <c r="B29" s="664"/>
      <c r="C29" s="330"/>
      <c r="D29" s="666"/>
      <c r="E29" s="667"/>
      <c r="F29" s="533">
        <f t="shared" si="1"/>
        <v>0</v>
      </c>
    </row>
    <row r="30" spans="1:6" s="11" customFormat="1" ht="32.25" customHeight="1" x14ac:dyDescent="0.25">
      <c r="A30" s="259">
        <v>15</v>
      </c>
      <c r="B30" s="664"/>
      <c r="C30" s="330"/>
      <c r="D30" s="666"/>
      <c r="E30" s="667"/>
      <c r="F30" s="533">
        <f t="shared" si="1"/>
        <v>0</v>
      </c>
    </row>
    <row r="31" spans="1:6" s="11" customFormat="1" ht="32.25" customHeight="1" thickBot="1" x14ac:dyDescent="0.3">
      <c r="A31" s="259">
        <v>16</v>
      </c>
      <c r="B31" s="664"/>
      <c r="C31" s="330"/>
      <c r="D31" s="666"/>
      <c r="E31" s="667"/>
      <c r="F31" s="533">
        <f t="shared" si="1"/>
        <v>0</v>
      </c>
    </row>
    <row r="32" spans="1:6" s="4" customFormat="1" ht="32.25" customHeight="1" thickTop="1" thickBot="1" x14ac:dyDescent="0.3">
      <c r="A32" s="528" t="s">
        <v>220</v>
      </c>
      <c r="B32" s="523" t="s">
        <v>59</v>
      </c>
      <c r="C32" s="532"/>
      <c r="D32" s="523"/>
      <c r="E32" s="534"/>
      <c r="F32" s="535">
        <f>SUM(F22:F31)</f>
        <v>0</v>
      </c>
    </row>
    <row r="33" s="487" customFormat="1" ht="13.8" thickTop="1" x14ac:dyDescent="0.25"/>
    <row r="34" s="487" customFormat="1" x14ac:dyDescent="0.25"/>
    <row r="35" s="487" customFormat="1" x14ac:dyDescent="0.25"/>
    <row r="36" s="487" customFormat="1" x14ac:dyDescent="0.25"/>
    <row r="37" s="487" customFormat="1" x14ac:dyDescent="0.25"/>
    <row r="38" s="487" customFormat="1" x14ac:dyDescent="0.25"/>
    <row r="39" s="487" customFormat="1" x14ac:dyDescent="0.25"/>
    <row r="40" s="487" customFormat="1" x14ac:dyDescent="0.25"/>
    <row r="41" s="487" customFormat="1" x14ac:dyDescent="0.25"/>
    <row r="42" s="487" customFormat="1" x14ac:dyDescent="0.25"/>
    <row r="43" s="487" customFormat="1" x14ac:dyDescent="0.25"/>
    <row r="44" s="487" customFormat="1" x14ac:dyDescent="0.25"/>
    <row r="45" s="487" customFormat="1" x14ac:dyDescent="0.25"/>
    <row r="46" s="487" customFormat="1" x14ac:dyDescent="0.25"/>
    <row r="47" s="487" customFormat="1" x14ac:dyDescent="0.25"/>
    <row r="48" s="487" customFormat="1" x14ac:dyDescent="0.25"/>
    <row r="49" s="487" customFormat="1" x14ac:dyDescent="0.25"/>
    <row r="50" s="487" customFormat="1" x14ac:dyDescent="0.25"/>
    <row r="51" s="487" customFormat="1" x14ac:dyDescent="0.25"/>
    <row r="52" s="487" customFormat="1" x14ac:dyDescent="0.25"/>
    <row r="53" s="487" customFormat="1" x14ac:dyDescent="0.25"/>
    <row r="54" s="487" customFormat="1" x14ac:dyDescent="0.25"/>
    <row r="55" s="487" customFormat="1" x14ac:dyDescent="0.25"/>
    <row r="56" s="487" customFormat="1" x14ac:dyDescent="0.25"/>
    <row r="57" s="487" customFormat="1" x14ac:dyDescent="0.25"/>
    <row r="58" s="487" customFormat="1" x14ac:dyDescent="0.25"/>
    <row r="59" s="487" customFormat="1" x14ac:dyDescent="0.25"/>
    <row r="60" s="487" customFormat="1" x14ac:dyDescent="0.25"/>
    <row r="61" s="487" customFormat="1" x14ac:dyDescent="0.25"/>
    <row r="62" s="487" customFormat="1" x14ac:dyDescent="0.25"/>
    <row r="63" s="487" customFormat="1" x14ac:dyDescent="0.25"/>
    <row r="64" s="487" customFormat="1" x14ac:dyDescent="0.25"/>
    <row r="65" s="487" customFormat="1" x14ac:dyDescent="0.25"/>
    <row r="66" s="487" customFormat="1" x14ac:dyDescent="0.25"/>
    <row r="67" s="487" customFormat="1" x14ac:dyDescent="0.25"/>
    <row r="68" s="487" customFormat="1" x14ac:dyDescent="0.25"/>
    <row r="69" s="487" customFormat="1" x14ac:dyDescent="0.25"/>
    <row r="70" s="487" customFormat="1" x14ac:dyDescent="0.25"/>
    <row r="71" s="487" customFormat="1" x14ac:dyDescent="0.25"/>
    <row r="72" s="487" customFormat="1" x14ac:dyDescent="0.25"/>
    <row r="73" s="487" customFormat="1" x14ac:dyDescent="0.25"/>
    <row r="74" s="487" customFormat="1" x14ac:dyDescent="0.25"/>
    <row r="75" s="487" customFormat="1" x14ac:dyDescent="0.25"/>
    <row r="76" s="487" customFormat="1" x14ac:dyDescent="0.25"/>
    <row r="77" s="487" customFormat="1" x14ac:dyDescent="0.25"/>
    <row r="78" s="487" customFormat="1" x14ac:dyDescent="0.25"/>
    <row r="79" s="487" customFormat="1" x14ac:dyDescent="0.25"/>
    <row r="80" s="487" customFormat="1" x14ac:dyDescent="0.25"/>
    <row r="81" s="487" customFormat="1" x14ac:dyDescent="0.25"/>
    <row r="82" s="487" customFormat="1" x14ac:dyDescent="0.25"/>
    <row r="83" s="487" customFormat="1" x14ac:dyDescent="0.25"/>
    <row r="84" s="487" customFormat="1" x14ac:dyDescent="0.25"/>
    <row r="85" s="487" customFormat="1" x14ac:dyDescent="0.25"/>
    <row r="86" s="487" customFormat="1" x14ac:dyDescent="0.25"/>
    <row r="87" s="487" customFormat="1" x14ac:dyDescent="0.25"/>
    <row r="88" s="487" customFormat="1" x14ac:dyDescent="0.25"/>
    <row r="89" s="487" customFormat="1" x14ac:dyDescent="0.25"/>
    <row r="90" s="487" customFormat="1" x14ac:dyDescent="0.25"/>
    <row r="91" s="487" customFormat="1" x14ac:dyDescent="0.25"/>
    <row r="92" s="487" customFormat="1" x14ac:dyDescent="0.25"/>
    <row r="93" s="487" customFormat="1" x14ac:dyDescent="0.25"/>
    <row r="94" s="487" customFormat="1" x14ac:dyDescent="0.25"/>
    <row r="95" s="487" customFormat="1" x14ac:dyDescent="0.25"/>
    <row r="96" s="487" customFormat="1" x14ac:dyDescent="0.25"/>
    <row r="97" s="487" customFormat="1" x14ac:dyDescent="0.25"/>
    <row r="98" s="487" customFormat="1" x14ac:dyDescent="0.25"/>
    <row r="99" s="487" customFormat="1" x14ac:dyDescent="0.25"/>
    <row r="100" s="487" customFormat="1" x14ac:dyDescent="0.25"/>
    <row r="101" s="487" customFormat="1" x14ac:dyDescent="0.25"/>
    <row r="102" s="487" customFormat="1" x14ac:dyDescent="0.25"/>
    <row r="103" s="487" customFormat="1" x14ac:dyDescent="0.25"/>
    <row r="104" s="487" customFormat="1" x14ac:dyDescent="0.25"/>
    <row r="105" s="487" customFormat="1" x14ac:dyDescent="0.25"/>
    <row r="106" s="487" customFormat="1" x14ac:dyDescent="0.25"/>
    <row r="107" s="487" customFormat="1" x14ac:dyDescent="0.25"/>
    <row r="108" s="487" customFormat="1" x14ac:dyDescent="0.25"/>
    <row r="109" s="487" customFormat="1" x14ac:dyDescent="0.25"/>
    <row r="110" s="487" customFormat="1" x14ac:dyDescent="0.25"/>
    <row r="111" s="487" customFormat="1" x14ac:dyDescent="0.25"/>
    <row r="112" s="487" customFormat="1" x14ac:dyDescent="0.25"/>
    <row r="113" s="487" customFormat="1" x14ac:dyDescent="0.25"/>
    <row r="114" s="487" customFormat="1" x14ac:dyDescent="0.25"/>
    <row r="115" s="487" customFormat="1" x14ac:dyDescent="0.25"/>
    <row r="116" s="487" customFormat="1" x14ac:dyDescent="0.25"/>
    <row r="117" s="487" customFormat="1" x14ac:dyDescent="0.25"/>
    <row r="118" s="487" customFormat="1" x14ac:dyDescent="0.25"/>
    <row r="119" s="487" customFormat="1" x14ac:dyDescent="0.25"/>
    <row r="120" s="487" customFormat="1" x14ac:dyDescent="0.25"/>
    <row r="121" s="487" customFormat="1" x14ac:dyDescent="0.25"/>
    <row r="122" s="487" customFormat="1" x14ac:dyDescent="0.25"/>
    <row r="123" s="487" customFormat="1" x14ac:dyDescent="0.25"/>
    <row r="124" s="487" customFormat="1" x14ac:dyDescent="0.25"/>
    <row r="125" s="487" customFormat="1" x14ac:dyDescent="0.25"/>
    <row r="126" s="487" customFormat="1" x14ac:dyDescent="0.25"/>
    <row r="127" s="487" customFormat="1" x14ac:dyDescent="0.25"/>
    <row r="128" s="487" customFormat="1" x14ac:dyDescent="0.25"/>
    <row r="129" s="487" customFormat="1" x14ac:dyDescent="0.25"/>
    <row r="130" s="487" customFormat="1" x14ac:dyDescent="0.25"/>
    <row r="131" s="487" customFormat="1" x14ac:dyDescent="0.25"/>
    <row r="132" s="487" customFormat="1" x14ac:dyDescent="0.25"/>
    <row r="133" s="487" customFormat="1" x14ac:dyDescent="0.25"/>
    <row r="134" s="487" customFormat="1" x14ac:dyDescent="0.25"/>
    <row r="135" s="487" customFormat="1" x14ac:dyDescent="0.25"/>
    <row r="136" s="487" customFormat="1" x14ac:dyDescent="0.25"/>
    <row r="137" s="487" customFormat="1" x14ac:dyDescent="0.25"/>
    <row r="138" s="487" customFormat="1" x14ac:dyDescent="0.25"/>
    <row r="139" s="487" customFormat="1" x14ac:dyDescent="0.25"/>
    <row r="140" s="487" customFormat="1" x14ac:dyDescent="0.25"/>
    <row r="141" s="487" customFormat="1" x14ac:dyDescent="0.25"/>
    <row r="142" s="487" customFormat="1" x14ac:dyDescent="0.25"/>
    <row r="143" s="487" customFormat="1" x14ac:dyDescent="0.25"/>
    <row r="144" s="487" customFormat="1" x14ac:dyDescent="0.25"/>
    <row r="145" s="487" customFormat="1" x14ac:dyDescent="0.25"/>
    <row r="146" s="487" customFormat="1" x14ac:dyDescent="0.25"/>
    <row r="147" s="487" customFormat="1" x14ac:dyDescent="0.25"/>
    <row r="148" s="487" customFormat="1" x14ac:dyDescent="0.25"/>
    <row r="149" s="487" customFormat="1" x14ac:dyDescent="0.25"/>
    <row r="150" s="487" customFormat="1" x14ac:dyDescent="0.25"/>
    <row r="151" s="487" customFormat="1" x14ac:dyDescent="0.25"/>
    <row r="152" s="487" customFormat="1" x14ac:dyDescent="0.25"/>
    <row r="153" s="487" customFormat="1" x14ac:dyDescent="0.25"/>
    <row r="154" s="487" customFormat="1" x14ac:dyDescent="0.25"/>
    <row r="155" s="487" customFormat="1" x14ac:dyDescent="0.25"/>
    <row r="156" s="487" customFormat="1" x14ac:dyDescent="0.25"/>
    <row r="157" s="487" customFormat="1" x14ac:dyDescent="0.25"/>
    <row r="158" s="487" customFormat="1" x14ac:dyDescent="0.25"/>
    <row r="159" s="487" customFormat="1" x14ac:dyDescent="0.25"/>
    <row r="160" s="487" customFormat="1" x14ac:dyDescent="0.25"/>
    <row r="161" s="487" customFormat="1" x14ac:dyDescent="0.25"/>
    <row r="162" s="487" customFormat="1" x14ac:dyDescent="0.25"/>
    <row r="163" s="487" customFormat="1" x14ac:dyDescent="0.25"/>
    <row r="164" s="487" customFormat="1" x14ac:dyDescent="0.25"/>
    <row r="165" s="487" customFormat="1" x14ac:dyDescent="0.25"/>
    <row r="166" s="487" customFormat="1" x14ac:dyDescent="0.25"/>
    <row r="167" s="487" customFormat="1" x14ac:dyDescent="0.25"/>
    <row r="168" s="487" customFormat="1" x14ac:dyDescent="0.25"/>
    <row r="169" s="487" customFormat="1" x14ac:dyDescent="0.25"/>
    <row r="170" s="487" customFormat="1" x14ac:dyDescent="0.25"/>
    <row r="171" s="487" customFormat="1" x14ac:dyDescent="0.25"/>
    <row r="172" s="487" customFormat="1" x14ac:dyDescent="0.25"/>
    <row r="173" s="487" customFormat="1" x14ac:dyDescent="0.25"/>
    <row r="174" s="487" customFormat="1" x14ac:dyDescent="0.25"/>
    <row r="175" s="487" customFormat="1" x14ac:dyDescent="0.25"/>
    <row r="176" s="487" customFormat="1" x14ac:dyDescent="0.25"/>
    <row r="177" s="487" customFormat="1" x14ac:dyDescent="0.25"/>
    <row r="178" s="487" customFormat="1" x14ac:dyDescent="0.25"/>
    <row r="179" s="487" customFormat="1" x14ac:dyDescent="0.25"/>
    <row r="180" s="487" customFormat="1" x14ac:dyDescent="0.25"/>
    <row r="181" s="487" customFormat="1" x14ac:dyDescent="0.25"/>
    <row r="182" s="487" customFormat="1" x14ac:dyDescent="0.25"/>
    <row r="183" s="487" customFormat="1" x14ac:dyDescent="0.25"/>
    <row r="184" s="487" customFormat="1" x14ac:dyDescent="0.25"/>
    <row r="185" s="487" customFormat="1" x14ac:dyDescent="0.25"/>
    <row r="186" s="487" customFormat="1" x14ac:dyDescent="0.25"/>
    <row r="187" s="487" customFormat="1" x14ac:dyDescent="0.25"/>
    <row r="188" s="487" customFormat="1" x14ac:dyDescent="0.25"/>
    <row r="189" s="487" customFormat="1" x14ac:dyDescent="0.25"/>
    <row r="190" s="487" customFormat="1" x14ac:dyDescent="0.25"/>
    <row r="191" s="487" customFormat="1" x14ac:dyDescent="0.25"/>
    <row r="192" s="487" customFormat="1" x14ac:dyDescent="0.25"/>
    <row r="193" s="487" customFormat="1" x14ac:dyDescent="0.25"/>
    <row r="194" s="487" customFormat="1" x14ac:dyDescent="0.25"/>
    <row r="195" s="487" customFormat="1" x14ac:dyDescent="0.25"/>
    <row r="196" s="487" customFormat="1" x14ac:dyDescent="0.25"/>
    <row r="197" s="487" customFormat="1" x14ac:dyDescent="0.25"/>
    <row r="198" s="487" customFormat="1" x14ac:dyDescent="0.25"/>
    <row r="199" s="487" customFormat="1" x14ac:dyDescent="0.25"/>
    <row r="200" s="487" customFormat="1" x14ac:dyDescent="0.25"/>
    <row r="201" s="487" customFormat="1" x14ac:dyDescent="0.25"/>
    <row r="202" s="487" customFormat="1" x14ac:dyDescent="0.25"/>
    <row r="203" s="487" customFormat="1" x14ac:dyDescent="0.25"/>
    <row r="204" s="487" customFormat="1" x14ac:dyDescent="0.25"/>
    <row r="205" s="487" customFormat="1" x14ac:dyDescent="0.25"/>
    <row r="206" s="487" customFormat="1" x14ac:dyDescent="0.25"/>
    <row r="207" s="487" customFormat="1" x14ac:dyDescent="0.25"/>
    <row r="208" s="487" customFormat="1" x14ac:dyDescent="0.25"/>
    <row r="209" s="487" customFormat="1" x14ac:dyDescent="0.25"/>
    <row r="210" s="487" customFormat="1" x14ac:dyDescent="0.25"/>
    <row r="211" s="487" customFormat="1" x14ac:dyDescent="0.25"/>
    <row r="212" s="487" customFormat="1" x14ac:dyDescent="0.25"/>
    <row r="213" s="487" customFormat="1" x14ac:dyDescent="0.25"/>
    <row r="214" s="487" customFormat="1" x14ac:dyDescent="0.25"/>
    <row r="215" s="487" customFormat="1" x14ac:dyDescent="0.25"/>
    <row r="216" s="487" customFormat="1" x14ac:dyDescent="0.25"/>
    <row r="217" s="487" customFormat="1" x14ac:dyDescent="0.25"/>
    <row r="218" s="487" customFormat="1" x14ac:dyDescent="0.25"/>
    <row r="219" s="487" customFormat="1" x14ac:dyDescent="0.25"/>
    <row r="220" s="487" customFormat="1" x14ac:dyDescent="0.25"/>
    <row r="221" s="487" customFormat="1" x14ac:dyDescent="0.25"/>
    <row r="222" s="487" customFormat="1" x14ac:dyDescent="0.25"/>
    <row r="223" s="487" customFormat="1" x14ac:dyDescent="0.25"/>
    <row r="224" s="487" customFormat="1" x14ac:dyDescent="0.25"/>
    <row r="225" s="487" customFormat="1" x14ac:dyDescent="0.25"/>
    <row r="226" s="487" customFormat="1" x14ac:dyDescent="0.25"/>
    <row r="227" s="487" customFormat="1" x14ac:dyDescent="0.25"/>
    <row r="228" s="487" customFormat="1" x14ac:dyDescent="0.25"/>
    <row r="229" s="487" customFormat="1" x14ac:dyDescent="0.25"/>
    <row r="230" s="487" customFormat="1" x14ac:dyDescent="0.25"/>
    <row r="231" s="487" customFormat="1" x14ac:dyDescent="0.25"/>
    <row r="232" s="487" customFormat="1" x14ac:dyDescent="0.25"/>
    <row r="233" s="487" customFormat="1" x14ac:dyDescent="0.25"/>
    <row r="234" s="487" customFormat="1" x14ac:dyDescent="0.25"/>
    <row r="235" s="487" customFormat="1" x14ac:dyDescent="0.25"/>
    <row r="236" s="487" customFormat="1" x14ac:dyDescent="0.25"/>
    <row r="237" s="487" customFormat="1" x14ac:dyDescent="0.25"/>
    <row r="238" s="487" customFormat="1" x14ac:dyDescent="0.25"/>
    <row r="239" s="487" customFormat="1" x14ac:dyDescent="0.25"/>
    <row r="240" s="487" customFormat="1" x14ac:dyDescent="0.25"/>
    <row r="241" s="487" customFormat="1" x14ac:dyDescent="0.25"/>
    <row r="242" s="487" customFormat="1" x14ac:dyDescent="0.25"/>
    <row r="243" s="487" customFormat="1" x14ac:dyDescent="0.25"/>
    <row r="244" s="487" customFormat="1" x14ac:dyDescent="0.25"/>
    <row r="245" s="487" customFormat="1" x14ac:dyDescent="0.25"/>
    <row r="246" s="487" customFormat="1" x14ac:dyDescent="0.25"/>
    <row r="247" s="487" customFormat="1" x14ac:dyDescent="0.25"/>
    <row r="248" s="487" customFormat="1" x14ac:dyDescent="0.25"/>
    <row r="249" s="487" customFormat="1" x14ac:dyDescent="0.25"/>
    <row r="250" s="487" customFormat="1" x14ac:dyDescent="0.25"/>
    <row r="251" s="487" customFormat="1" x14ac:dyDescent="0.25"/>
    <row r="252" s="487" customFormat="1" x14ac:dyDescent="0.25"/>
    <row r="253" s="487" customFormat="1" x14ac:dyDescent="0.25"/>
    <row r="254" s="487" customFormat="1" x14ac:dyDescent="0.25"/>
    <row r="255" s="487" customFormat="1" x14ac:dyDescent="0.25"/>
    <row r="256" s="487" customFormat="1" x14ac:dyDescent="0.25"/>
    <row r="257" s="487" customFormat="1" x14ac:dyDescent="0.25"/>
    <row r="258" s="487" customFormat="1" x14ac:dyDescent="0.25"/>
    <row r="259" s="487" customFormat="1" x14ac:dyDescent="0.25"/>
    <row r="260" s="487" customFormat="1" x14ac:dyDescent="0.25"/>
    <row r="261" s="487" customFormat="1" x14ac:dyDescent="0.25"/>
    <row r="262" s="487" customFormat="1" x14ac:dyDescent="0.25"/>
    <row r="263" s="487" customFormat="1" x14ac:dyDescent="0.25"/>
    <row r="264" s="487" customFormat="1" x14ac:dyDescent="0.25"/>
    <row r="265" s="487" customFormat="1" x14ac:dyDescent="0.25"/>
    <row r="266" s="487" customFormat="1" x14ac:dyDescent="0.25"/>
    <row r="267" s="487" customFormat="1" x14ac:dyDescent="0.25"/>
    <row r="268" s="487" customFormat="1" x14ac:dyDescent="0.25"/>
    <row r="269" s="487" customFormat="1" x14ac:dyDescent="0.25"/>
    <row r="270" s="487" customFormat="1" x14ac:dyDescent="0.25"/>
    <row r="271" s="487" customFormat="1" x14ac:dyDescent="0.25"/>
    <row r="272" s="487" customFormat="1" x14ac:dyDescent="0.25"/>
    <row r="273" s="487" customFormat="1" x14ac:dyDescent="0.25"/>
    <row r="274" s="487" customFormat="1" x14ac:dyDescent="0.25"/>
    <row r="275" s="487" customFormat="1" x14ac:dyDescent="0.25"/>
    <row r="276" s="487" customFormat="1" x14ac:dyDescent="0.25"/>
    <row r="277" s="487" customFormat="1" x14ac:dyDescent="0.25"/>
    <row r="278" s="487" customFormat="1" x14ac:dyDescent="0.25"/>
    <row r="279" s="487" customFormat="1" x14ac:dyDescent="0.25"/>
    <row r="280" s="487" customFormat="1" x14ac:dyDescent="0.25"/>
    <row r="281" s="487" customFormat="1" x14ac:dyDescent="0.25"/>
    <row r="282" s="487" customFormat="1" x14ac:dyDescent="0.25"/>
    <row r="283" s="487" customFormat="1" x14ac:dyDescent="0.25"/>
    <row r="284" s="487" customFormat="1" x14ac:dyDescent="0.25"/>
    <row r="285" s="487" customFormat="1" x14ac:dyDescent="0.25"/>
    <row r="286" s="487" customFormat="1" x14ac:dyDescent="0.25"/>
    <row r="287" s="487" customFormat="1" x14ac:dyDescent="0.25"/>
    <row r="288" s="487" customFormat="1" x14ac:dyDescent="0.25"/>
    <row r="289" s="487" customFormat="1" x14ac:dyDescent="0.25"/>
    <row r="290" s="487" customFormat="1" x14ac:dyDescent="0.25"/>
    <row r="291" s="487" customFormat="1" x14ac:dyDescent="0.25"/>
    <row r="292" s="487" customFormat="1" x14ac:dyDescent="0.25"/>
    <row r="293" s="487" customFormat="1" x14ac:dyDescent="0.25"/>
    <row r="294" s="487" customFormat="1" x14ac:dyDescent="0.25"/>
    <row r="295" s="487" customFormat="1" x14ac:dyDescent="0.25"/>
    <row r="296" s="487" customFormat="1" x14ac:dyDescent="0.25"/>
    <row r="297" s="487" customFormat="1" x14ac:dyDescent="0.25"/>
    <row r="298" s="487" customFormat="1" x14ac:dyDescent="0.25"/>
    <row r="299" s="487" customFormat="1" x14ac:dyDescent="0.25"/>
    <row r="300" s="487" customFormat="1" x14ac:dyDescent="0.25"/>
    <row r="301" s="487" customFormat="1" x14ac:dyDescent="0.25"/>
    <row r="302" s="487" customFormat="1" x14ac:dyDescent="0.25"/>
    <row r="303" s="487" customFormat="1" x14ac:dyDescent="0.25"/>
    <row r="304" s="487" customFormat="1" x14ac:dyDescent="0.25"/>
    <row r="305" s="487" customFormat="1" x14ac:dyDescent="0.25"/>
    <row r="306" s="487" customFormat="1" x14ac:dyDescent="0.25"/>
    <row r="307" s="487" customFormat="1" x14ac:dyDescent="0.25"/>
    <row r="308" s="487" customFormat="1" x14ac:dyDescent="0.25"/>
    <row r="309" s="487" customFormat="1" x14ac:dyDescent="0.25"/>
    <row r="310" s="487" customFormat="1" x14ac:dyDescent="0.25"/>
    <row r="311" s="487" customFormat="1" x14ac:dyDescent="0.25"/>
    <row r="312" s="487" customFormat="1" x14ac:dyDescent="0.25"/>
    <row r="313" s="487" customFormat="1" x14ac:dyDescent="0.25"/>
    <row r="314" s="487" customFormat="1" x14ac:dyDescent="0.25"/>
    <row r="315" s="487" customFormat="1" x14ac:dyDescent="0.25"/>
    <row r="316" s="487" customFormat="1" x14ac:dyDescent="0.25"/>
    <row r="317" s="487" customFormat="1" x14ac:dyDescent="0.25"/>
    <row r="318" s="487" customFormat="1" x14ac:dyDescent="0.25"/>
    <row r="319" s="487" customFormat="1" x14ac:dyDescent="0.25"/>
    <row r="320" s="487" customFormat="1" x14ac:dyDescent="0.25"/>
    <row r="321" s="487" customFormat="1" x14ac:dyDescent="0.25"/>
    <row r="322" s="487" customFormat="1" x14ac:dyDescent="0.25"/>
    <row r="323" s="487" customFormat="1" x14ac:dyDescent="0.25"/>
    <row r="324" s="487" customFormat="1" x14ac:dyDescent="0.25"/>
    <row r="325" s="487" customFormat="1" x14ac:dyDescent="0.25"/>
    <row r="326" s="487" customFormat="1" x14ac:dyDescent="0.25"/>
    <row r="327" s="487" customFormat="1" x14ac:dyDescent="0.25"/>
    <row r="328" s="487" customFormat="1" x14ac:dyDescent="0.25"/>
    <row r="329" s="487" customFormat="1" x14ac:dyDescent="0.25"/>
    <row r="330" s="487" customFormat="1" x14ac:dyDescent="0.25"/>
    <row r="331" s="487" customFormat="1" x14ac:dyDescent="0.25"/>
    <row r="332" s="487" customFormat="1" x14ac:dyDescent="0.25"/>
    <row r="333" s="487" customFormat="1" x14ac:dyDescent="0.25"/>
    <row r="334" s="487" customFormat="1" x14ac:dyDescent="0.25"/>
    <row r="335" s="487" customFormat="1" x14ac:dyDescent="0.25"/>
    <row r="336" s="487" customFormat="1" x14ac:dyDescent="0.25"/>
    <row r="337" s="487" customFormat="1" x14ac:dyDescent="0.25"/>
    <row r="338" s="487" customFormat="1" x14ac:dyDescent="0.25"/>
    <row r="339" s="487" customFormat="1" x14ac:dyDescent="0.25"/>
    <row r="340" s="487" customFormat="1" x14ac:dyDescent="0.25"/>
    <row r="341" s="487" customFormat="1" x14ac:dyDescent="0.25"/>
    <row r="342" s="487" customFormat="1" x14ac:dyDescent="0.25"/>
    <row r="343" s="487" customFormat="1" x14ac:dyDescent="0.25"/>
    <row r="344" s="487" customFormat="1" x14ac:dyDescent="0.25"/>
    <row r="345" s="487" customFormat="1" x14ac:dyDescent="0.25"/>
    <row r="346" s="487" customFormat="1" x14ac:dyDescent="0.25"/>
    <row r="347" s="487" customFormat="1" x14ac:dyDescent="0.25"/>
    <row r="348" s="487" customFormat="1" x14ac:dyDescent="0.25"/>
    <row r="349" s="487" customFormat="1" x14ac:dyDescent="0.25"/>
    <row r="350" s="487" customFormat="1" x14ac:dyDescent="0.25"/>
    <row r="351" s="487" customFormat="1" x14ac:dyDescent="0.25"/>
    <row r="352" s="487" customFormat="1" x14ac:dyDescent="0.25"/>
    <row r="353" s="487" customFormat="1" x14ac:dyDescent="0.25"/>
    <row r="354" s="487" customFormat="1" x14ac:dyDescent="0.25"/>
    <row r="355" s="487" customFormat="1" x14ac:dyDescent="0.25"/>
    <row r="356" s="487" customFormat="1" x14ac:dyDescent="0.25"/>
    <row r="357" s="487" customFormat="1" x14ac:dyDescent="0.25"/>
    <row r="358" s="487" customFormat="1" x14ac:dyDescent="0.25"/>
    <row r="359" s="487" customFormat="1" x14ac:dyDescent="0.25"/>
    <row r="360" s="487" customFormat="1" x14ac:dyDescent="0.25"/>
    <row r="361" s="487" customFormat="1" x14ac:dyDescent="0.25"/>
    <row r="362" s="487" customFormat="1" x14ac:dyDescent="0.25"/>
    <row r="363" s="487" customFormat="1" x14ac:dyDescent="0.25"/>
    <row r="364" s="487" customFormat="1" x14ac:dyDescent="0.25"/>
    <row r="365" s="487" customFormat="1" x14ac:dyDescent="0.25"/>
    <row r="366" s="487" customFormat="1" x14ac:dyDescent="0.25"/>
    <row r="367" s="487" customFormat="1" x14ac:dyDescent="0.25"/>
    <row r="368" s="487" customFormat="1" x14ac:dyDescent="0.25"/>
    <row r="369" s="487" customFormat="1" x14ac:dyDescent="0.25"/>
    <row r="370" s="487" customFormat="1" x14ac:dyDescent="0.25"/>
    <row r="371" s="487" customFormat="1" x14ac:dyDescent="0.25"/>
    <row r="372" s="487" customFormat="1" x14ac:dyDescent="0.25"/>
    <row r="373" s="487" customFormat="1" x14ac:dyDescent="0.25"/>
    <row r="374" s="487" customFormat="1" x14ac:dyDescent="0.25"/>
    <row r="375" s="487" customFormat="1" x14ac:dyDescent="0.25"/>
    <row r="376" s="487" customFormat="1" x14ac:dyDescent="0.25"/>
    <row r="377" s="487" customFormat="1" x14ac:dyDescent="0.25"/>
    <row r="378" s="487" customFormat="1" x14ac:dyDescent="0.25"/>
    <row r="379" s="487" customFormat="1" x14ac:dyDescent="0.25"/>
    <row r="380" s="487" customFormat="1" x14ac:dyDescent="0.25"/>
    <row r="381" s="487" customFormat="1" x14ac:dyDescent="0.25"/>
    <row r="382" s="487" customFormat="1" x14ac:dyDescent="0.25"/>
    <row r="383" s="487" customFormat="1" x14ac:dyDescent="0.25"/>
    <row r="384" s="487" customFormat="1" x14ac:dyDescent="0.25"/>
    <row r="385" s="487" customFormat="1" x14ac:dyDescent="0.25"/>
    <row r="386" s="487" customFormat="1" x14ac:dyDescent="0.25"/>
    <row r="387" s="487" customFormat="1" x14ac:dyDescent="0.25"/>
    <row r="388" s="487" customFormat="1" x14ac:dyDescent="0.25"/>
    <row r="389" s="487" customFormat="1" x14ac:dyDescent="0.25"/>
    <row r="390" s="487" customFormat="1" x14ac:dyDescent="0.25"/>
    <row r="391" s="487" customFormat="1" x14ac:dyDescent="0.25"/>
    <row r="392" s="487" customFormat="1" x14ac:dyDescent="0.25"/>
    <row r="393" s="487" customFormat="1" x14ac:dyDescent="0.25"/>
    <row r="394" s="487" customFormat="1" x14ac:dyDescent="0.25"/>
    <row r="395" s="487" customFormat="1" x14ac:dyDescent="0.25"/>
    <row r="396" s="487" customFormat="1" x14ac:dyDescent="0.25"/>
    <row r="397" s="487" customFormat="1" x14ac:dyDescent="0.25"/>
    <row r="398" s="487" customFormat="1" x14ac:dyDescent="0.25"/>
    <row r="399" s="487" customFormat="1" x14ac:dyDescent="0.25"/>
    <row r="400" s="487" customFormat="1" x14ac:dyDescent="0.25"/>
    <row r="401" s="487" customFormat="1" x14ac:dyDescent="0.25"/>
    <row r="402" s="487" customFormat="1" x14ac:dyDescent="0.25"/>
    <row r="403" s="487" customFormat="1" x14ac:dyDescent="0.25"/>
    <row r="404" s="487" customFormat="1" x14ac:dyDescent="0.25"/>
    <row r="405" s="487" customFormat="1" x14ac:dyDescent="0.25"/>
    <row r="406" s="487" customFormat="1" x14ac:dyDescent="0.25"/>
    <row r="407" s="487" customFormat="1" x14ac:dyDescent="0.25"/>
    <row r="408" s="487" customFormat="1" x14ac:dyDescent="0.25"/>
    <row r="409" s="487" customFormat="1" x14ac:dyDescent="0.25"/>
    <row r="410" s="487" customFormat="1" x14ac:dyDescent="0.25"/>
    <row r="411" s="487" customFormat="1" x14ac:dyDescent="0.25"/>
    <row r="412" s="487" customFormat="1" x14ac:dyDescent="0.25"/>
    <row r="413" s="487" customFormat="1" x14ac:dyDescent="0.25"/>
    <row r="414" s="487" customFormat="1" x14ac:dyDescent="0.25"/>
    <row r="415" s="487" customFormat="1" x14ac:dyDescent="0.25"/>
    <row r="416" s="487" customFormat="1" x14ac:dyDescent="0.25"/>
    <row r="417" s="487" customFormat="1" x14ac:dyDescent="0.25"/>
    <row r="418" s="487" customFormat="1" x14ac:dyDescent="0.25"/>
    <row r="419" s="487" customFormat="1" x14ac:dyDescent="0.25"/>
    <row r="420" s="487" customFormat="1" x14ac:dyDescent="0.25"/>
    <row r="421" s="487" customFormat="1" x14ac:dyDescent="0.25"/>
    <row r="422" s="487" customFormat="1" x14ac:dyDescent="0.25"/>
    <row r="423" s="487" customFormat="1" x14ac:dyDescent="0.25"/>
    <row r="424" s="487" customFormat="1" x14ac:dyDescent="0.25"/>
    <row r="425" s="487" customFormat="1" x14ac:dyDescent="0.25"/>
    <row r="426" s="487" customFormat="1" x14ac:dyDescent="0.25"/>
    <row r="427" s="487" customFormat="1" x14ac:dyDescent="0.25"/>
    <row r="428" s="487" customFormat="1" x14ac:dyDescent="0.25"/>
    <row r="429" s="487" customFormat="1" x14ac:dyDescent="0.25"/>
    <row r="430" s="487" customFormat="1" x14ac:dyDescent="0.25"/>
    <row r="431" s="487" customFormat="1" x14ac:dyDescent="0.25"/>
    <row r="432" s="487" customFormat="1" x14ac:dyDescent="0.25"/>
    <row r="433" s="487" customFormat="1" x14ac:dyDescent="0.25"/>
    <row r="434" s="487" customFormat="1" x14ac:dyDescent="0.25"/>
    <row r="435" s="487" customFormat="1" x14ac:dyDescent="0.25"/>
    <row r="436" s="487" customFormat="1" x14ac:dyDescent="0.25"/>
    <row r="437" s="487" customFormat="1" x14ac:dyDescent="0.25"/>
    <row r="438" s="487" customFormat="1" x14ac:dyDescent="0.25"/>
    <row r="439" s="487" customFormat="1" x14ac:dyDescent="0.25"/>
    <row r="440" s="487" customFormat="1" x14ac:dyDescent="0.25"/>
    <row r="441" s="487" customFormat="1" x14ac:dyDescent="0.25"/>
    <row r="442" s="487" customFormat="1" x14ac:dyDescent="0.25"/>
    <row r="443" s="487" customFormat="1" x14ac:dyDescent="0.25"/>
    <row r="444" s="487" customFormat="1" x14ac:dyDescent="0.25"/>
    <row r="445" s="487" customFormat="1" x14ac:dyDescent="0.25"/>
    <row r="446" s="487" customFormat="1" x14ac:dyDescent="0.25"/>
    <row r="447" s="487" customFormat="1" x14ac:dyDescent="0.25"/>
    <row r="448" s="487" customFormat="1" x14ac:dyDescent="0.25"/>
    <row r="449" s="487" customFormat="1" x14ac:dyDescent="0.25"/>
    <row r="450" s="487" customFormat="1" x14ac:dyDescent="0.25"/>
    <row r="451" s="487" customFormat="1" x14ac:dyDescent="0.25"/>
    <row r="452" s="487" customFormat="1" x14ac:dyDescent="0.25"/>
    <row r="453" s="487" customFormat="1" x14ac:dyDescent="0.25"/>
    <row r="454" s="487" customFormat="1" x14ac:dyDescent="0.25"/>
    <row r="455" s="487" customFormat="1" x14ac:dyDescent="0.25"/>
    <row r="456" s="487" customFormat="1" x14ac:dyDescent="0.25"/>
    <row r="457" s="487" customFormat="1" x14ac:dyDescent="0.25"/>
    <row r="458" s="487" customFormat="1" x14ac:dyDescent="0.25"/>
    <row r="459" s="487" customFormat="1" x14ac:dyDescent="0.25"/>
    <row r="460" s="487" customFormat="1" x14ac:dyDescent="0.25"/>
    <row r="461" s="487" customFormat="1" x14ac:dyDescent="0.25"/>
    <row r="462" s="487" customFormat="1" x14ac:dyDescent="0.25"/>
    <row r="463" s="487" customFormat="1" x14ac:dyDescent="0.25"/>
    <row r="464" s="487" customFormat="1" x14ac:dyDescent="0.25"/>
    <row r="465" s="487" customFormat="1" x14ac:dyDescent="0.25"/>
    <row r="466" s="487" customFormat="1" x14ac:dyDescent="0.25"/>
    <row r="467" s="487" customFormat="1" x14ac:dyDescent="0.25"/>
    <row r="468" s="487" customFormat="1" x14ac:dyDescent="0.25"/>
    <row r="469" s="487" customFormat="1" x14ac:dyDescent="0.25"/>
    <row r="470" s="487" customFormat="1" x14ac:dyDescent="0.25"/>
    <row r="471" s="487" customFormat="1" x14ac:dyDescent="0.25"/>
    <row r="472" s="487" customFormat="1" x14ac:dyDescent="0.25"/>
    <row r="473" s="487" customFormat="1" x14ac:dyDescent="0.25"/>
    <row r="474" s="487" customFormat="1" x14ac:dyDescent="0.25"/>
    <row r="475" s="487" customFormat="1" x14ac:dyDescent="0.25"/>
    <row r="476" s="487" customFormat="1" x14ac:dyDescent="0.25"/>
    <row r="477" s="487" customFormat="1" x14ac:dyDescent="0.25"/>
    <row r="478" s="487" customFormat="1" x14ac:dyDescent="0.25"/>
    <row r="479" s="487" customFormat="1" x14ac:dyDescent="0.25"/>
    <row r="480" s="487" customFormat="1" x14ac:dyDescent="0.25"/>
    <row r="481" s="487" customFormat="1" x14ac:dyDescent="0.25"/>
    <row r="482" s="487" customFormat="1" x14ac:dyDescent="0.25"/>
    <row r="483" s="487" customFormat="1" x14ac:dyDescent="0.25"/>
    <row r="484" s="487" customFormat="1" x14ac:dyDescent="0.25"/>
    <row r="485" s="487" customFormat="1" x14ac:dyDescent="0.25"/>
    <row r="486" s="487" customFormat="1" x14ac:dyDescent="0.25"/>
    <row r="487" s="487" customFormat="1" x14ac:dyDescent="0.25"/>
    <row r="488" s="487" customFormat="1" x14ac:dyDescent="0.25"/>
    <row r="489" s="487" customFormat="1" x14ac:dyDescent="0.25"/>
    <row r="490" s="487" customFormat="1" x14ac:dyDescent="0.25"/>
    <row r="491" s="487" customFormat="1" x14ac:dyDescent="0.25"/>
    <row r="492" s="487" customFormat="1" x14ac:dyDescent="0.25"/>
    <row r="493" s="487" customFormat="1" x14ac:dyDescent="0.25"/>
    <row r="494" s="487" customFormat="1" x14ac:dyDescent="0.25"/>
    <row r="495" s="487" customFormat="1" x14ac:dyDescent="0.25"/>
    <row r="496" s="487" customFormat="1" x14ac:dyDescent="0.25"/>
    <row r="497" s="487" customFormat="1" x14ac:dyDescent="0.25"/>
    <row r="498" s="487" customFormat="1" x14ac:dyDescent="0.25"/>
    <row r="499" s="487" customFormat="1" x14ac:dyDescent="0.25"/>
    <row r="500" s="487" customFormat="1" x14ac:dyDescent="0.25"/>
    <row r="501" s="487" customFormat="1" x14ac:dyDescent="0.25"/>
    <row r="502" s="487" customFormat="1" x14ac:dyDescent="0.25"/>
    <row r="503" s="487" customFormat="1" x14ac:dyDescent="0.25"/>
    <row r="504" s="487" customFormat="1" x14ac:dyDescent="0.25"/>
    <row r="505" s="487" customFormat="1" x14ac:dyDescent="0.25"/>
    <row r="506" s="487" customFormat="1" x14ac:dyDescent="0.25"/>
    <row r="507" s="487" customFormat="1" x14ac:dyDescent="0.25"/>
    <row r="508" s="487" customFormat="1" x14ac:dyDescent="0.25"/>
    <row r="509" s="487" customFormat="1" x14ac:dyDescent="0.25"/>
    <row r="510" s="487" customFormat="1" x14ac:dyDescent="0.25"/>
    <row r="511" s="487" customFormat="1" x14ac:dyDescent="0.25"/>
    <row r="512" s="487" customFormat="1" x14ac:dyDescent="0.25"/>
    <row r="513" s="487" customFormat="1" x14ac:dyDescent="0.25"/>
    <row r="514" s="487" customFormat="1" x14ac:dyDescent="0.25"/>
    <row r="515" s="487" customFormat="1" x14ac:dyDescent="0.25"/>
    <row r="516" s="487" customFormat="1" x14ac:dyDescent="0.25"/>
    <row r="517" s="487" customFormat="1" x14ac:dyDescent="0.25"/>
    <row r="518" s="487" customFormat="1" x14ac:dyDescent="0.25"/>
    <row r="519" s="487" customFormat="1" x14ac:dyDescent="0.25"/>
    <row r="520" s="487" customFormat="1" x14ac:dyDescent="0.25"/>
    <row r="521" s="487" customFormat="1" x14ac:dyDescent="0.25"/>
    <row r="522" s="487" customFormat="1" x14ac:dyDescent="0.25"/>
    <row r="523" s="487" customFormat="1" x14ac:dyDescent="0.25"/>
    <row r="524" s="487" customFormat="1" x14ac:dyDescent="0.25"/>
    <row r="525" s="487" customFormat="1" x14ac:dyDescent="0.25"/>
    <row r="526" s="487" customFormat="1" x14ac:dyDescent="0.25"/>
    <row r="527" s="487" customFormat="1" x14ac:dyDescent="0.25"/>
    <row r="528" s="487" customFormat="1" x14ac:dyDescent="0.25"/>
    <row r="529" s="487" customFormat="1" x14ac:dyDescent="0.25"/>
    <row r="530" s="487" customFormat="1" x14ac:dyDescent="0.25"/>
    <row r="531" s="487" customFormat="1" x14ac:dyDescent="0.25"/>
    <row r="532" s="487" customFormat="1" x14ac:dyDescent="0.25"/>
    <row r="533" s="487" customFormat="1" x14ac:dyDescent="0.25"/>
    <row r="534" s="487" customFormat="1" x14ac:dyDescent="0.25"/>
    <row r="535" s="487" customFormat="1" x14ac:dyDescent="0.25"/>
    <row r="536" s="487" customFormat="1" x14ac:dyDescent="0.25"/>
    <row r="537" s="487" customFormat="1" x14ac:dyDescent="0.25"/>
    <row r="538" s="487" customFormat="1" x14ac:dyDescent="0.25"/>
    <row r="539" s="487" customFormat="1" x14ac:dyDescent="0.25"/>
    <row r="540" s="487" customFormat="1" x14ac:dyDescent="0.25"/>
    <row r="541" s="487" customFormat="1" x14ac:dyDescent="0.25"/>
    <row r="542" s="487" customFormat="1" x14ac:dyDescent="0.25"/>
    <row r="543" s="487" customFormat="1" x14ac:dyDescent="0.25"/>
    <row r="544" s="487" customFormat="1" x14ac:dyDescent="0.25"/>
    <row r="545" s="487" customFormat="1" x14ac:dyDescent="0.25"/>
    <row r="546" s="487" customFormat="1" x14ac:dyDescent="0.25"/>
    <row r="547" s="487" customFormat="1" x14ac:dyDescent="0.25"/>
    <row r="548" s="487" customFormat="1" x14ac:dyDescent="0.25"/>
    <row r="549" s="487" customFormat="1" x14ac:dyDescent="0.25"/>
    <row r="550" s="487" customFormat="1" x14ac:dyDescent="0.25"/>
    <row r="551" s="487" customFormat="1" x14ac:dyDescent="0.25"/>
    <row r="552" s="487" customFormat="1" x14ac:dyDescent="0.25"/>
    <row r="553" s="487" customFormat="1" x14ac:dyDescent="0.25"/>
    <row r="554" s="487" customFormat="1" x14ac:dyDescent="0.25"/>
    <row r="555" s="487" customFormat="1" x14ac:dyDescent="0.25"/>
    <row r="556" s="487" customFormat="1" x14ac:dyDescent="0.25"/>
    <row r="557" s="487" customFormat="1" x14ac:dyDescent="0.25"/>
    <row r="558" s="487" customFormat="1" x14ac:dyDescent="0.25"/>
    <row r="559" s="487" customFormat="1" x14ac:dyDescent="0.25"/>
    <row r="560" s="487" customFormat="1" x14ac:dyDescent="0.25"/>
    <row r="561" s="487" customFormat="1" x14ac:dyDescent="0.25"/>
    <row r="562" s="487" customFormat="1" x14ac:dyDescent="0.25"/>
    <row r="563" s="487" customFormat="1" x14ac:dyDescent="0.25"/>
    <row r="564" s="487" customFormat="1" x14ac:dyDescent="0.25"/>
    <row r="565" s="487" customFormat="1" x14ac:dyDescent="0.25"/>
    <row r="566" s="487" customFormat="1" x14ac:dyDescent="0.25"/>
    <row r="567" s="487" customFormat="1" x14ac:dyDescent="0.25"/>
    <row r="568" s="487" customFormat="1" x14ac:dyDescent="0.25"/>
    <row r="569" s="487" customFormat="1" x14ac:dyDescent="0.25"/>
    <row r="570" s="487" customFormat="1" x14ac:dyDescent="0.25"/>
    <row r="571" s="487" customFormat="1" x14ac:dyDescent="0.25"/>
    <row r="572" s="487" customFormat="1" x14ac:dyDescent="0.25"/>
    <row r="573" s="487" customFormat="1" x14ac:dyDescent="0.25"/>
    <row r="574" s="487" customFormat="1" x14ac:dyDescent="0.25"/>
    <row r="575" s="487" customFormat="1" x14ac:dyDescent="0.25"/>
    <row r="576" s="487" customFormat="1" x14ac:dyDescent="0.25"/>
    <row r="577" s="487" customFormat="1" x14ac:dyDescent="0.25"/>
    <row r="578" s="487" customFormat="1" x14ac:dyDescent="0.25"/>
    <row r="579" s="487" customFormat="1" x14ac:dyDescent="0.25"/>
    <row r="580" s="487" customFormat="1" x14ac:dyDescent="0.25"/>
    <row r="581" s="487" customFormat="1" x14ac:dyDescent="0.25"/>
    <row r="582" s="487" customFormat="1" x14ac:dyDescent="0.25"/>
    <row r="583" s="487" customFormat="1" x14ac:dyDescent="0.25"/>
    <row r="584" s="487" customFormat="1" x14ac:dyDescent="0.25"/>
    <row r="585" s="487" customFormat="1" x14ac:dyDescent="0.25"/>
    <row r="586" s="487" customFormat="1" x14ac:dyDescent="0.25"/>
    <row r="587" s="487" customFormat="1" x14ac:dyDescent="0.25"/>
    <row r="588" s="487" customFormat="1" x14ac:dyDescent="0.25"/>
    <row r="589" s="487" customFormat="1" x14ac:dyDescent="0.25"/>
    <row r="590" s="487" customFormat="1" x14ac:dyDescent="0.25"/>
    <row r="591" s="487" customFormat="1" x14ac:dyDescent="0.25"/>
    <row r="592" s="487" customFormat="1" x14ac:dyDescent="0.25"/>
    <row r="593" s="487" customFormat="1" x14ac:dyDescent="0.25"/>
    <row r="594" s="487" customFormat="1" x14ac:dyDescent="0.25"/>
    <row r="595" s="487" customFormat="1" x14ac:dyDescent="0.25"/>
    <row r="596" s="487" customFormat="1" x14ac:dyDescent="0.25"/>
    <row r="597" s="487" customFormat="1" x14ac:dyDescent="0.25"/>
    <row r="598" s="487" customFormat="1" x14ac:dyDescent="0.25"/>
    <row r="599" s="487" customFormat="1" x14ac:dyDescent="0.25"/>
    <row r="600" s="487" customFormat="1" x14ac:dyDescent="0.25"/>
    <row r="601" s="487" customFormat="1" x14ac:dyDescent="0.25"/>
    <row r="602" s="487" customFormat="1" x14ac:dyDescent="0.25"/>
    <row r="603" s="487" customFormat="1" x14ac:dyDescent="0.25"/>
    <row r="604" s="487" customFormat="1" x14ac:dyDescent="0.25"/>
    <row r="605" s="487" customFormat="1" x14ac:dyDescent="0.25"/>
    <row r="606" s="487" customFormat="1" x14ac:dyDescent="0.25"/>
    <row r="607" s="487" customFormat="1" x14ac:dyDescent="0.25"/>
    <row r="608" s="487" customFormat="1" x14ac:dyDescent="0.25"/>
    <row r="609" s="487" customFormat="1" x14ac:dyDescent="0.25"/>
    <row r="610" s="487" customFormat="1" x14ac:dyDescent="0.25"/>
    <row r="611" s="487" customFormat="1" x14ac:dyDescent="0.25"/>
    <row r="612" s="487" customFormat="1" x14ac:dyDescent="0.25"/>
    <row r="613" s="487" customFormat="1" x14ac:dyDescent="0.25"/>
    <row r="614" s="487" customFormat="1" x14ac:dyDescent="0.25"/>
    <row r="615" s="487" customFormat="1" x14ac:dyDescent="0.25"/>
    <row r="616" s="487" customFormat="1" x14ac:dyDescent="0.25"/>
    <row r="617" s="487" customFormat="1" x14ac:dyDescent="0.25"/>
    <row r="618" s="487" customFormat="1" x14ac:dyDescent="0.25"/>
    <row r="619" s="487" customFormat="1" x14ac:dyDescent="0.25"/>
    <row r="620" s="487" customFormat="1" x14ac:dyDescent="0.25"/>
    <row r="621" s="487" customFormat="1" x14ac:dyDescent="0.25"/>
    <row r="622" s="487" customFormat="1" x14ac:dyDescent="0.25"/>
    <row r="623" s="487" customFormat="1" x14ac:dyDescent="0.25"/>
    <row r="624" s="487" customFormat="1" x14ac:dyDescent="0.25"/>
    <row r="625" s="487" customFormat="1" x14ac:dyDescent="0.25"/>
    <row r="626" s="487" customFormat="1" x14ac:dyDescent="0.25"/>
    <row r="627" s="487" customFormat="1" x14ac:dyDescent="0.25"/>
    <row r="628" s="487" customFormat="1" x14ac:dyDescent="0.25"/>
    <row r="629" s="487" customFormat="1" x14ac:dyDescent="0.25"/>
    <row r="630" s="487" customFormat="1" x14ac:dyDescent="0.25"/>
    <row r="631" s="487" customFormat="1" x14ac:dyDescent="0.25"/>
    <row r="632" s="487" customFormat="1" x14ac:dyDescent="0.25"/>
    <row r="633" s="487" customFormat="1" x14ac:dyDescent="0.25"/>
    <row r="634" s="487" customFormat="1" x14ac:dyDescent="0.25"/>
    <row r="635" s="487" customFormat="1" x14ac:dyDescent="0.25"/>
    <row r="636" s="487" customFormat="1" x14ac:dyDescent="0.25"/>
    <row r="637" s="487" customFormat="1" x14ac:dyDescent="0.25"/>
    <row r="638" s="487" customFormat="1" x14ac:dyDescent="0.25"/>
    <row r="639" s="487" customFormat="1" x14ac:dyDescent="0.25"/>
    <row r="640" s="487" customFormat="1" x14ac:dyDescent="0.25"/>
    <row r="641" s="487" customFormat="1" x14ac:dyDescent="0.25"/>
    <row r="642" s="487" customFormat="1" x14ac:dyDescent="0.25"/>
    <row r="643" s="487" customFormat="1" x14ac:dyDescent="0.25"/>
    <row r="644" s="487" customFormat="1" x14ac:dyDescent="0.25"/>
    <row r="645" s="487" customFormat="1" x14ac:dyDescent="0.25"/>
    <row r="646" s="487" customFormat="1" x14ac:dyDescent="0.25"/>
    <row r="647" s="487" customFormat="1" x14ac:dyDescent="0.25"/>
    <row r="648" s="487" customFormat="1" x14ac:dyDescent="0.25"/>
    <row r="649" s="487" customFormat="1" x14ac:dyDescent="0.25"/>
    <row r="650" s="487" customFormat="1" x14ac:dyDescent="0.25"/>
    <row r="651" s="487" customFormat="1" x14ac:dyDescent="0.25"/>
    <row r="652" s="487" customFormat="1" x14ac:dyDescent="0.25"/>
    <row r="653" s="487" customFormat="1" x14ac:dyDescent="0.25"/>
    <row r="654" s="487" customFormat="1" x14ac:dyDescent="0.25"/>
    <row r="655" s="487" customFormat="1" x14ac:dyDescent="0.25"/>
    <row r="656" s="487" customFormat="1" x14ac:dyDescent="0.25"/>
    <row r="657" s="487" customFormat="1" x14ac:dyDescent="0.25"/>
    <row r="658" s="487" customFormat="1" x14ac:dyDescent="0.25"/>
    <row r="659" s="487" customFormat="1" x14ac:dyDescent="0.25"/>
    <row r="660" s="487" customFormat="1" x14ac:dyDescent="0.25"/>
    <row r="661" s="487" customFormat="1" x14ac:dyDescent="0.25"/>
    <row r="662" s="487" customFormat="1" x14ac:dyDescent="0.25"/>
    <row r="663" s="487" customFormat="1" x14ac:dyDescent="0.25"/>
    <row r="664" s="487" customFormat="1" x14ac:dyDescent="0.25"/>
    <row r="665" s="487" customFormat="1" x14ac:dyDescent="0.25"/>
    <row r="666" s="487" customFormat="1" x14ac:dyDescent="0.25"/>
    <row r="667" s="487" customFormat="1" x14ac:dyDescent="0.25"/>
    <row r="668" s="487" customFormat="1" x14ac:dyDescent="0.25"/>
    <row r="669" s="487" customFormat="1" x14ac:dyDescent="0.25"/>
    <row r="670" s="487" customFormat="1" x14ac:dyDescent="0.25"/>
    <row r="671" s="487" customFormat="1" x14ac:dyDescent="0.25"/>
    <row r="672" s="487" customFormat="1" x14ac:dyDescent="0.25"/>
    <row r="673" s="487" customFormat="1" x14ac:dyDescent="0.25"/>
    <row r="674" s="487" customFormat="1" x14ac:dyDescent="0.25"/>
    <row r="675" s="487" customFormat="1" x14ac:dyDescent="0.25"/>
    <row r="676" s="487" customFormat="1" x14ac:dyDescent="0.25"/>
    <row r="677" s="487" customFormat="1" x14ac:dyDescent="0.25"/>
    <row r="678" s="487" customFormat="1" x14ac:dyDescent="0.25"/>
    <row r="679" s="487" customFormat="1" x14ac:dyDescent="0.25"/>
    <row r="680" s="487" customFormat="1" x14ac:dyDescent="0.25"/>
    <row r="681" s="487" customFormat="1" x14ac:dyDescent="0.25"/>
    <row r="682" s="487" customFormat="1" x14ac:dyDescent="0.25"/>
    <row r="683" s="487" customFormat="1" x14ac:dyDescent="0.25"/>
    <row r="684" s="487" customFormat="1" x14ac:dyDescent="0.25"/>
    <row r="685" s="487" customFormat="1" x14ac:dyDescent="0.25"/>
    <row r="686" s="487" customFormat="1" x14ac:dyDescent="0.25"/>
    <row r="687" s="487" customFormat="1" x14ac:dyDescent="0.25"/>
    <row r="688" s="487" customFormat="1" x14ac:dyDescent="0.25"/>
    <row r="689" s="487" customFormat="1" x14ac:dyDescent="0.25"/>
    <row r="690" s="487" customFormat="1" x14ac:dyDescent="0.25"/>
    <row r="691" s="487" customFormat="1" x14ac:dyDescent="0.25"/>
    <row r="692" s="487" customFormat="1" x14ac:dyDescent="0.25"/>
    <row r="693" s="487" customFormat="1" x14ac:dyDescent="0.25"/>
    <row r="694" s="487" customFormat="1" x14ac:dyDescent="0.25"/>
    <row r="695" s="487" customFormat="1" x14ac:dyDescent="0.25"/>
    <row r="696" s="487" customFormat="1" x14ac:dyDescent="0.25"/>
    <row r="697" s="487" customFormat="1" x14ac:dyDescent="0.25"/>
    <row r="698" s="487" customFormat="1" x14ac:dyDescent="0.25"/>
    <row r="699" s="487" customFormat="1" x14ac:dyDescent="0.25"/>
    <row r="700" s="487" customFormat="1" x14ac:dyDescent="0.25"/>
    <row r="701" s="487" customFormat="1" x14ac:dyDescent="0.25"/>
    <row r="702" s="487" customFormat="1" x14ac:dyDescent="0.25"/>
    <row r="703" s="487" customFormat="1" x14ac:dyDescent="0.25"/>
    <row r="704" s="487" customFormat="1" x14ac:dyDescent="0.25"/>
    <row r="705" s="487" customFormat="1" x14ac:dyDescent="0.25"/>
    <row r="706" s="487" customFormat="1" x14ac:dyDescent="0.25"/>
    <row r="707" s="487" customFormat="1" x14ac:dyDescent="0.25"/>
    <row r="708" s="487" customFormat="1" x14ac:dyDescent="0.25"/>
    <row r="709" s="487" customFormat="1" x14ac:dyDescent="0.25"/>
    <row r="710" s="487" customFormat="1" x14ac:dyDescent="0.25"/>
    <row r="711" s="487" customFormat="1" x14ac:dyDescent="0.25"/>
    <row r="712" s="487" customFormat="1" x14ac:dyDescent="0.25"/>
    <row r="713" s="487" customFormat="1" x14ac:dyDescent="0.25"/>
    <row r="714" s="487" customFormat="1" x14ac:dyDescent="0.25"/>
    <row r="715" s="487" customFormat="1" x14ac:dyDescent="0.25"/>
    <row r="716" s="487" customFormat="1" x14ac:dyDescent="0.25"/>
    <row r="717" s="487" customFormat="1" x14ac:dyDescent="0.25"/>
    <row r="718" s="487" customFormat="1" x14ac:dyDescent="0.25"/>
    <row r="719" s="487" customFormat="1" x14ac:dyDescent="0.25"/>
    <row r="720" s="487" customFormat="1" x14ac:dyDescent="0.25"/>
    <row r="721" s="487" customFormat="1" x14ac:dyDescent="0.25"/>
    <row r="722" s="487" customFormat="1" x14ac:dyDescent="0.25"/>
    <row r="723" s="487" customFormat="1" x14ac:dyDescent="0.25"/>
    <row r="724" s="487" customFormat="1" x14ac:dyDescent="0.25"/>
    <row r="725" s="487" customFormat="1" x14ac:dyDescent="0.25"/>
    <row r="726" s="487" customFormat="1" x14ac:dyDescent="0.25"/>
    <row r="727" s="487" customFormat="1" x14ac:dyDescent="0.25"/>
    <row r="728" s="487" customFormat="1" x14ac:dyDescent="0.25"/>
    <row r="729" s="487" customFormat="1" x14ac:dyDescent="0.25"/>
    <row r="730" s="487" customFormat="1" x14ac:dyDescent="0.25"/>
    <row r="731" s="487" customFormat="1" x14ac:dyDescent="0.25"/>
    <row r="732" s="487" customFormat="1" x14ac:dyDescent="0.25"/>
    <row r="733" s="487" customFormat="1" x14ac:dyDescent="0.25"/>
    <row r="734" s="487" customFormat="1" x14ac:dyDescent="0.25"/>
    <row r="735" s="487" customFormat="1" x14ac:dyDescent="0.25"/>
    <row r="736" s="487" customFormat="1" x14ac:dyDescent="0.25"/>
    <row r="737" s="487" customFormat="1" x14ac:dyDescent="0.25"/>
    <row r="738" s="487" customFormat="1" x14ac:dyDescent="0.25"/>
    <row r="739" s="487" customFormat="1" x14ac:dyDescent="0.25"/>
    <row r="740" s="487" customFormat="1" x14ac:dyDescent="0.25"/>
    <row r="741" s="487" customFormat="1" x14ac:dyDescent="0.25"/>
    <row r="742" s="487" customFormat="1" x14ac:dyDescent="0.25"/>
    <row r="743" s="487" customFormat="1" x14ac:dyDescent="0.25"/>
    <row r="744" s="487" customFormat="1" x14ac:dyDescent="0.25"/>
    <row r="745" s="487" customFormat="1" x14ac:dyDescent="0.25"/>
    <row r="746" s="487" customFormat="1" x14ac:dyDescent="0.25"/>
    <row r="747" s="487" customFormat="1" x14ac:dyDescent="0.25"/>
    <row r="748" s="487" customFormat="1" x14ac:dyDescent="0.25"/>
    <row r="749" s="487" customFormat="1" x14ac:dyDescent="0.25"/>
    <row r="750" s="487" customFormat="1" x14ac:dyDescent="0.25"/>
    <row r="751" s="487" customFormat="1" x14ac:dyDescent="0.25"/>
    <row r="752" s="487" customFormat="1" x14ac:dyDescent="0.25"/>
    <row r="753" s="487" customFormat="1" x14ac:dyDescent="0.25"/>
    <row r="754" s="487" customFormat="1" x14ac:dyDescent="0.25"/>
    <row r="755" s="487" customFormat="1" x14ac:dyDescent="0.25"/>
    <row r="756" s="487" customFormat="1" x14ac:dyDescent="0.25"/>
    <row r="757" s="487" customFormat="1" x14ac:dyDescent="0.25"/>
    <row r="758" s="487" customFormat="1" x14ac:dyDescent="0.25"/>
    <row r="759" s="487" customFormat="1" x14ac:dyDescent="0.25"/>
    <row r="760" s="487" customFormat="1" x14ac:dyDescent="0.25"/>
    <row r="761" s="487" customFormat="1" x14ac:dyDescent="0.25"/>
    <row r="762" s="487" customFormat="1" x14ac:dyDescent="0.25"/>
    <row r="763" s="487" customFormat="1" x14ac:dyDescent="0.25"/>
    <row r="764" s="487" customFormat="1" x14ac:dyDescent="0.25"/>
    <row r="765" s="487" customFormat="1" x14ac:dyDescent="0.25"/>
    <row r="766" s="487" customFormat="1" x14ac:dyDescent="0.25"/>
    <row r="767" s="487" customFormat="1" x14ac:dyDescent="0.25"/>
    <row r="768" s="487" customFormat="1" x14ac:dyDescent="0.25"/>
    <row r="769" s="487" customFormat="1" x14ac:dyDescent="0.25"/>
    <row r="770" s="487" customFormat="1" x14ac:dyDescent="0.25"/>
    <row r="771" s="487" customFormat="1" x14ac:dyDescent="0.25"/>
    <row r="772" s="487" customFormat="1" x14ac:dyDescent="0.25"/>
    <row r="773" s="487" customFormat="1" x14ac:dyDescent="0.25"/>
    <row r="774" s="487" customFormat="1" x14ac:dyDescent="0.25"/>
    <row r="775" s="487" customFormat="1" x14ac:dyDescent="0.25"/>
    <row r="776" s="487" customFormat="1" x14ac:dyDescent="0.25"/>
    <row r="777" s="487" customFormat="1" x14ac:dyDescent="0.25"/>
    <row r="778" s="487" customFormat="1" x14ac:dyDescent="0.25"/>
    <row r="779" s="487" customFormat="1" x14ac:dyDescent="0.25"/>
    <row r="780" s="487" customFormat="1" x14ac:dyDescent="0.25"/>
    <row r="781" s="487" customFormat="1" x14ac:dyDescent="0.25"/>
    <row r="782" s="487" customFormat="1" x14ac:dyDescent="0.25"/>
    <row r="783" s="487" customFormat="1" x14ac:dyDescent="0.25"/>
    <row r="784" s="487" customFormat="1" x14ac:dyDescent="0.25"/>
    <row r="785" s="487" customFormat="1" x14ac:dyDescent="0.25"/>
    <row r="786" s="487" customFormat="1" x14ac:dyDescent="0.25"/>
    <row r="787" s="487" customFormat="1" x14ac:dyDescent="0.25"/>
    <row r="788" s="487" customFormat="1" x14ac:dyDescent="0.25"/>
    <row r="789" s="487" customFormat="1" x14ac:dyDescent="0.25"/>
    <row r="790" s="487" customFormat="1" x14ac:dyDescent="0.25"/>
    <row r="791" s="487" customFormat="1" x14ac:dyDescent="0.25"/>
    <row r="792" s="487" customFormat="1" x14ac:dyDescent="0.25"/>
    <row r="793" s="487" customFormat="1" x14ac:dyDescent="0.25"/>
    <row r="794" s="487" customFormat="1" x14ac:dyDescent="0.25"/>
    <row r="795" s="487" customFormat="1" x14ac:dyDescent="0.25"/>
    <row r="796" s="487" customFormat="1" x14ac:dyDescent="0.25"/>
    <row r="797" s="487" customFormat="1" x14ac:dyDescent="0.25"/>
    <row r="798" s="487" customFormat="1" x14ac:dyDescent="0.25"/>
    <row r="799" s="487" customFormat="1" x14ac:dyDescent="0.25"/>
    <row r="800" s="487" customFormat="1" x14ac:dyDescent="0.25"/>
    <row r="801" s="487" customFormat="1" x14ac:dyDescent="0.25"/>
    <row r="802" s="487" customFormat="1" x14ac:dyDescent="0.25"/>
    <row r="803" s="487" customFormat="1" x14ac:dyDescent="0.25"/>
    <row r="804" s="487" customFormat="1" x14ac:dyDescent="0.25"/>
    <row r="805" s="487" customFormat="1" x14ac:dyDescent="0.25"/>
    <row r="806" s="487" customFormat="1" x14ac:dyDescent="0.25"/>
    <row r="807" s="487" customFormat="1" x14ac:dyDescent="0.25"/>
    <row r="808" s="487" customFormat="1" x14ac:dyDescent="0.25"/>
    <row r="809" s="487" customFormat="1" x14ac:dyDescent="0.25"/>
    <row r="810" s="487" customFormat="1" x14ac:dyDescent="0.25"/>
    <row r="811" s="487" customFormat="1" x14ac:dyDescent="0.25"/>
    <row r="812" s="487" customFormat="1" x14ac:dyDescent="0.25"/>
    <row r="813" s="487" customFormat="1" x14ac:dyDescent="0.25"/>
    <row r="814" s="487" customFormat="1" x14ac:dyDescent="0.25"/>
    <row r="815" s="487" customFormat="1" x14ac:dyDescent="0.25"/>
    <row r="816" s="487" customFormat="1" x14ac:dyDescent="0.25"/>
    <row r="817" s="487" customFormat="1" x14ac:dyDescent="0.25"/>
    <row r="818" s="487" customFormat="1" x14ac:dyDescent="0.25"/>
    <row r="819" s="487" customFormat="1" x14ac:dyDescent="0.25"/>
    <row r="820" s="487" customFormat="1" x14ac:dyDescent="0.25"/>
    <row r="821" s="487" customFormat="1" x14ac:dyDescent="0.25"/>
    <row r="822" s="487" customFormat="1" x14ac:dyDescent="0.25"/>
    <row r="823" s="487" customFormat="1" x14ac:dyDescent="0.25"/>
    <row r="824" s="487" customFormat="1" x14ac:dyDescent="0.25"/>
    <row r="825" s="487" customFormat="1" x14ac:dyDescent="0.25"/>
    <row r="826" s="487" customFormat="1" x14ac:dyDescent="0.25"/>
    <row r="827" s="487" customFormat="1" x14ac:dyDescent="0.25"/>
    <row r="828" s="487" customFormat="1" x14ac:dyDescent="0.25"/>
    <row r="829" s="487" customFormat="1" x14ac:dyDescent="0.25"/>
    <row r="830" s="487" customFormat="1" x14ac:dyDescent="0.25"/>
    <row r="831" s="487" customFormat="1" x14ac:dyDescent="0.25"/>
    <row r="832" s="487" customFormat="1" x14ac:dyDescent="0.25"/>
    <row r="833" s="487" customFormat="1" x14ac:dyDescent="0.25"/>
    <row r="834" s="487" customFormat="1" x14ac:dyDescent="0.25"/>
    <row r="835" s="487" customFormat="1" x14ac:dyDescent="0.25"/>
    <row r="836" s="487" customFormat="1" x14ac:dyDescent="0.25"/>
    <row r="837" s="487" customFormat="1" x14ac:dyDescent="0.25"/>
    <row r="838" s="487" customFormat="1" x14ac:dyDescent="0.25"/>
    <row r="839" s="487" customFormat="1" x14ac:dyDescent="0.25"/>
    <row r="840" s="487" customFormat="1" x14ac:dyDescent="0.25"/>
    <row r="841" s="487" customFormat="1" x14ac:dyDescent="0.25"/>
    <row r="842" s="487" customFormat="1" x14ac:dyDescent="0.25"/>
    <row r="843" s="487" customFormat="1" x14ac:dyDescent="0.25"/>
    <row r="844" s="487" customFormat="1" x14ac:dyDescent="0.25"/>
    <row r="845" s="487" customFormat="1" x14ac:dyDescent="0.25"/>
    <row r="846" s="487" customFormat="1" x14ac:dyDescent="0.25"/>
    <row r="847" s="487" customFormat="1" x14ac:dyDescent="0.25"/>
    <row r="848" s="487" customFormat="1" x14ac:dyDescent="0.25"/>
    <row r="849" s="487" customFormat="1" x14ac:dyDescent="0.25"/>
    <row r="850" s="487" customFormat="1" x14ac:dyDescent="0.25"/>
    <row r="851" s="487" customFormat="1" x14ac:dyDescent="0.25"/>
    <row r="852" s="487" customFormat="1" x14ac:dyDescent="0.25"/>
    <row r="853" s="487" customFormat="1" x14ac:dyDescent="0.25"/>
    <row r="854" s="487" customFormat="1" x14ac:dyDescent="0.25"/>
    <row r="855" s="487" customFormat="1" x14ac:dyDescent="0.25"/>
    <row r="856" s="487" customFormat="1" x14ac:dyDescent="0.25"/>
    <row r="857" s="487" customFormat="1" x14ac:dyDescent="0.25"/>
    <row r="858" s="487" customFormat="1" x14ac:dyDescent="0.25"/>
    <row r="859" s="487" customFormat="1" x14ac:dyDescent="0.25"/>
    <row r="860" s="487" customFormat="1" x14ac:dyDescent="0.25"/>
    <row r="861" s="487" customFormat="1" x14ac:dyDescent="0.25"/>
    <row r="862" s="487" customFormat="1" x14ac:dyDescent="0.25"/>
    <row r="863" s="487" customFormat="1" x14ac:dyDescent="0.25"/>
    <row r="864" s="487" customFormat="1" x14ac:dyDescent="0.25"/>
    <row r="865" s="487" customFormat="1" x14ac:dyDescent="0.25"/>
    <row r="866" s="487" customFormat="1" x14ac:dyDescent="0.25"/>
    <row r="867" s="487" customFormat="1" x14ac:dyDescent="0.25"/>
    <row r="868" s="487" customFormat="1" x14ac:dyDescent="0.25"/>
    <row r="869" s="487" customFormat="1" x14ac:dyDescent="0.25"/>
    <row r="870" s="487" customFormat="1" x14ac:dyDescent="0.25"/>
    <row r="871" s="487" customFormat="1" x14ac:dyDescent="0.25"/>
    <row r="872" s="487" customFormat="1" x14ac:dyDescent="0.25"/>
    <row r="873" s="487" customFormat="1" x14ac:dyDescent="0.25"/>
    <row r="874" s="487" customFormat="1" x14ac:dyDescent="0.25"/>
    <row r="875" s="487" customFormat="1" x14ac:dyDescent="0.25"/>
    <row r="876" s="487" customFormat="1" x14ac:dyDescent="0.25"/>
    <row r="877" s="487" customFormat="1" x14ac:dyDescent="0.25"/>
    <row r="878" s="487" customFormat="1" x14ac:dyDescent="0.25"/>
    <row r="879" s="487" customFormat="1" x14ac:dyDescent="0.25"/>
    <row r="880" s="487" customFormat="1" x14ac:dyDescent="0.25"/>
    <row r="881" s="487" customFormat="1" x14ac:dyDescent="0.25"/>
    <row r="882" s="487" customFormat="1" x14ac:dyDescent="0.25"/>
    <row r="883" s="487" customFormat="1" x14ac:dyDescent="0.25"/>
    <row r="884" s="487" customFormat="1" x14ac:dyDescent="0.25"/>
    <row r="885" s="487" customFormat="1" x14ac:dyDescent="0.25"/>
    <row r="886" s="487" customFormat="1" x14ac:dyDescent="0.25"/>
    <row r="887" s="487" customFormat="1" x14ac:dyDescent="0.25"/>
    <row r="888" s="487" customFormat="1" x14ac:dyDescent="0.25"/>
    <row r="889" s="487" customFormat="1" x14ac:dyDescent="0.25"/>
    <row r="890" s="487" customFormat="1" x14ac:dyDescent="0.25"/>
    <row r="891" s="487" customFormat="1" x14ac:dyDescent="0.25"/>
    <row r="892" s="487" customFormat="1" x14ac:dyDescent="0.25"/>
    <row r="893" s="487" customFormat="1" x14ac:dyDescent="0.25"/>
    <row r="894" s="487" customFormat="1" x14ac:dyDescent="0.25"/>
    <row r="895" s="487" customFormat="1" x14ac:dyDescent="0.25"/>
    <row r="896" s="487" customFormat="1" x14ac:dyDescent="0.25"/>
    <row r="897" s="487" customFormat="1" x14ac:dyDescent="0.25"/>
    <row r="898" s="487" customFormat="1" x14ac:dyDescent="0.25"/>
    <row r="899" s="487" customFormat="1" x14ac:dyDescent="0.25"/>
    <row r="900" s="487" customFormat="1" x14ac:dyDescent="0.25"/>
    <row r="901" s="487" customFormat="1" x14ac:dyDescent="0.25"/>
    <row r="902" s="487" customFormat="1" x14ac:dyDescent="0.25"/>
    <row r="903" s="487" customFormat="1" x14ac:dyDescent="0.25"/>
    <row r="904" s="487" customFormat="1" x14ac:dyDescent="0.25"/>
    <row r="905" s="487" customFormat="1" x14ac:dyDescent="0.25"/>
    <row r="906" s="487" customFormat="1" x14ac:dyDescent="0.25"/>
    <row r="907" s="487" customFormat="1" x14ac:dyDescent="0.25"/>
    <row r="908" s="487" customFormat="1" x14ac:dyDescent="0.25"/>
    <row r="909" s="487" customFormat="1" x14ac:dyDescent="0.25"/>
    <row r="910" s="487" customFormat="1" x14ac:dyDescent="0.25"/>
    <row r="911" s="487" customFormat="1" x14ac:dyDescent="0.25"/>
    <row r="912" s="487" customFormat="1" x14ac:dyDescent="0.25"/>
    <row r="913" s="487" customFormat="1" x14ac:dyDescent="0.25"/>
    <row r="914" s="487" customFormat="1" x14ac:dyDescent="0.25"/>
    <row r="915" s="487" customFormat="1" x14ac:dyDescent="0.25"/>
    <row r="916" s="487" customFormat="1" x14ac:dyDescent="0.25"/>
    <row r="917" s="487" customFormat="1" x14ac:dyDescent="0.25"/>
    <row r="918" s="487" customFormat="1" x14ac:dyDescent="0.25"/>
    <row r="919" s="487" customFormat="1" x14ac:dyDescent="0.25"/>
    <row r="920" s="487" customFormat="1" x14ac:dyDescent="0.25"/>
    <row r="921" s="487" customFormat="1" x14ac:dyDescent="0.25"/>
    <row r="922" s="487" customFormat="1" x14ac:dyDescent="0.25"/>
    <row r="923" s="487" customFormat="1" x14ac:dyDescent="0.25"/>
    <row r="924" s="487" customFormat="1" x14ac:dyDescent="0.25"/>
    <row r="925" s="487" customFormat="1" x14ac:dyDescent="0.25"/>
    <row r="926" s="487" customFormat="1" x14ac:dyDescent="0.25"/>
    <row r="927" s="487" customFormat="1" x14ac:dyDescent="0.25"/>
    <row r="928" s="487" customFormat="1" x14ac:dyDescent="0.25"/>
    <row r="929" s="487" customFormat="1" x14ac:dyDescent="0.25"/>
    <row r="930" s="487" customFormat="1" x14ac:dyDescent="0.25"/>
    <row r="931" s="487" customFormat="1" x14ac:dyDescent="0.25"/>
    <row r="932" s="487" customFormat="1" x14ac:dyDescent="0.25"/>
    <row r="933" s="487" customFormat="1" x14ac:dyDescent="0.25"/>
    <row r="934" s="487" customFormat="1" x14ac:dyDescent="0.25"/>
    <row r="935" s="487" customFormat="1" x14ac:dyDescent="0.25"/>
    <row r="936" s="487" customFormat="1" x14ac:dyDescent="0.25"/>
    <row r="937" s="487" customFormat="1" x14ac:dyDescent="0.25"/>
    <row r="938" s="487" customFormat="1" x14ac:dyDescent="0.25"/>
    <row r="939" s="487" customFormat="1" x14ac:dyDescent="0.25"/>
    <row r="940" s="487" customFormat="1" x14ac:dyDescent="0.25"/>
    <row r="941" s="487" customFormat="1" x14ac:dyDescent="0.25"/>
    <row r="942" s="487" customFormat="1" x14ac:dyDescent="0.25"/>
    <row r="943" s="487" customFormat="1" x14ac:dyDescent="0.25"/>
    <row r="944" s="487" customFormat="1" x14ac:dyDescent="0.25"/>
    <row r="945" s="487" customFormat="1" x14ac:dyDescent="0.25"/>
    <row r="946" s="487" customFormat="1" x14ac:dyDescent="0.25"/>
    <row r="947" s="487" customFormat="1" x14ac:dyDescent="0.25"/>
    <row r="948" s="487" customFormat="1" x14ac:dyDescent="0.25"/>
    <row r="949" s="487" customFormat="1" x14ac:dyDescent="0.25"/>
    <row r="950" s="487" customFormat="1" x14ac:dyDescent="0.25"/>
    <row r="951" s="487" customFormat="1" x14ac:dyDescent="0.25"/>
    <row r="952" s="487" customFormat="1" x14ac:dyDescent="0.25"/>
    <row r="953" s="487" customFormat="1" x14ac:dyDescent="0.25"/>
    <row r="954" s="487" customFormat="1" x14ac:dyDescent="0.25"/>
    <row r="955" s="487" customFormat="1" x14ac:dyDescent="0.25"/>
    <row r="956" s="487" customFormat="1" x14ac:dyDescent="0.25"/>
    <row r="957" s="487" customFormat="1" x14ac:dyDescent="0.25"/>
    <row r="958" s="487" customFormat="1" x14ac:dyDescent="0.25"/>
    <row r="959" s="487" customFormat="1" x14ac:dyDescent="0.25"/>
    <row r="960" s="487" customFormat="1" x14ac:dyDescent="0.25"/>
    <row r="961" s="487" customFormat="1" x14ac:dyDescent="0.25"/>
    <row r="962" s="487" customFormat="1" x14ac:dyDescent="0.25"/>
    <row r="963" s="487" customFormat="1" x14ac:dyDescent="0.25"/>
    <row r="964" s="487" customFormat="1" x14ac:dyDescent="0.25"/>
    <row r="965" s="487" customFormat="1" x14ac:dyDescent="0.25"/>
    <row r="966" s="487" customFormat="1" x14ac:dyDescent="0.25"/>
    <row r="967" s="487" customFormat="1" x14ac:dyDescent="0.25"/>
    <row r="968" s="487" customFormat="1" x14ac:dyDescent="0.25"/>
    <row r="969" s="487" customFormat="1" x14ac:dyDescent="0.25"/>
    <row r="970" s="487" customFormat="1" x14ac:dyDescent="0.25"/>
    <row r="971" s="487" customFormat="1" x14ac:dyDescent="0.25"/>
    <row r="972" s="487" customFormat="1" x14ac:dyDescent="0.25"/>
    <row r="973" s="487" customFormat="1" x14ac:dyDescent="0.25"/>
    <row r="974" s="487" customFormat="1" x14ac:dyDescent="0.25"/>
    <row r="975" s="487" customFormat="1" x14ac:dyDescent="0.25"/>
    <row r="976" s="487" customFormat="1" x14ac:dyDescent="0.25"/>
    <row r="977" s="487" customFormat="1" x14ac:dyDescent="0.25"/>
    <row r="978" s="487" customFormat="1" x14ac:dyDescent="0.25"/>
    <row r="979" s="487" customFormat="1" x14ac:dyDescent="0.25"/>
    <row r="980" s="487" customFormat="1" x14ac:dyDescent="0.25"/>
    <row r="981" s="487" customFormat="1" x14ac:dyDescent="0.25"/>
    <row r="982" s="487" customFormat="1" x14ac:dyDescent="0.25"/>
    <row r="983" s="487" customFormat="1" x14ac:dyDescent="0.25"/>
    <row r="984" s="487" customFormat="1" x14ac:dyDescent="0.25"/>
    <row r="985" s="487" customFormat="1" x14ac:dyDescent="0.25"/>
    <row r="986" s="487" customFormat="1" x14ac:dyDescent="0.25"/>
    <row r="987" s="487" customFormat="1" x14ac:dyDescent="0.25"/>
    <row r="988" s="487" customFormat="1" x14ac:dyDescent="0.25"/>
    <row r="989" s="487" customFormat="1" x14ac:dyDescent="0.25"/>
    <row r="990" s="487" customFormat="1" x14ac:dyDescent="0.25"/>
    <row r="991" s="487" customFormat="1" x14ac:dyDescent="0.25"/>
    <row r="992" s="487" customFormat="1" x14ac:dyDescent="0.25"/>
    <row r="993" s="487" customFormat="1" x14ac:dyDescent="0.25"/>
    <row r="994" s="487" customFormat="1" x14ac:dyDescent="0.25"/>
    <row r="995" s="487" customFormat="1" x14ac:dyDescent="0.25"/>
    <row r="996" s="487" customFormat="1" x14ac:dyDescent="0.25"/>
    <row r="997" s="487" customFormat="1" x14ac:dyDescent="0.25"/>
    <row r="998" s="487" customFormat="1" x14ac:dyDescent="0.25"/>
    <row r="999" s="487" customFormat="1" x14ac:dyDescent="0.25"/>
    <row r="1000" s="487" customFormat="1" x14ac:dyDescent="0.25"/>
    <row r="1001" s="487" customFormat="1" x14ac:dyDescent="0.25"/>
    <row r="1002" s="487" customFormat="1" x14ac:dyDescent="0.25"/>
    <row r="1003" s="487" customFormat="1" x14ac:dyDescent="0.25"/>
    <row r="1004" s="487" customFormat="1" x14ac:dyDescent="0.25"/>
    <row r="1005" s="487" customFormat="1" x14ac:dyDescent="0.25"/>
    <row r="1006" s="487" customFormat="1" x14ac:dyDescent="0.25"/>
    <row r="1007" s="487" customFormat="1" x14ac:dyDescent="0.25"/>
    <row r="1008" s="487" customFormat="1" x14ac:dyDescent="0.25"/>
    <row r="1009" s="487" customFormat="1" x14ac:dyDescent="0.25"/>
    <row r="1010" s="487" customFormat="1" x14ac:dyDescent="0.25"/>
    <row r="1011" s="487" customFormat="1" x14ac:dyDescent="0.25"/>
    <row r="1012" s="487" customFormat="1" x14ac:dyDescent="0.25"/>
    <row r="1013" s="487" customFormat="1" x14ac:dyDescent="0.25"/>
    <row r="1014" s="487" customFormat="1" x14ac:dyDescent="0.25"/>
    <row r="1015" s="487" customFormat="1" x14ac:dyDescent="0.25"/>
    <row r="1016" s="487" customFormat="1" x14ac:dyDescent="0.25"/>
    <row r="1017" s="487" customFormat="1" x14ac:dyDescent="0.25"/>
    <row r="1018" s="487" customFormat="1" x14ac:dyDescent="0.25"/>
    <row r="1019" s="487" customFormat="1" x14ac:dyDescent="0.25"/>
    <row r="1020" s="487" customFormat="1" x14ac:dyDescent="0.25"/>
    <row r="1021" s="487" customFormat="1" x14ac:dyDescent="0.25"/>
    <row r="1022" s="487" customFormat="1" x14ac:dyDescent="0.25"/>
    <row r="1023" s="487" customFormat="1" x14ac:dyDescent="0.25"/>
    <row r="1024" s="487" customFormat="1" x14ac:dyDescent="0.25"/>
    <row r="1025" s="487" customFormat="1" x14ac:dyDescent="0.25"/>
    <row r="1026" s="487" customFormat="1" x14ac:dyDescent="0.25"/>
    <row r="1027" s="487" customFormat="1" x14ac:dyDescent="0.25"/>
    <row r="1028" s="487" customFormat="1" x14ac:dyDescent="0.25"/>
    <row r="1029" s="487" customFormat="1" x14ac:dyDescent="0.25"/>
    <row r="1030" s="487" customFormat="1" x14ac:dyDescent="0.25"/>
    <row r="1031" s="487" customFormat="1" x14ac:dyDescent="0.25"/>
    <row r="1032" s="487" customFormat="1" x14ac:dyDescent="0.25"/>
    <row r="1033" s="487" customFormat="1" x14ac:dyDescent="0.25"/>
    <row r="1034" s="487" customFormat="1" x14ac:dyDescent="0.25"/>
    <row r="1035" s="487" customFormat="1" x14ac:dyDescent="0.25"/>
    <row r="1036" s="487" customFormat="1" x14ac:dyDescent="0.25"/>
    <row r="1037" s="487" customFormat="1" x14ac:dyDescent="0.25"/>
    <row r="1038" s="487" customFormat="1" x14ac:dyDescent="0.25"/>
    <row r="1039" s="487" customFormat="1" x14ac:dyDescent="0.25"/>
    <row r="1040" s="487" customFormat="1" x14ac:dyDescent="0.25"/>
    <row r="1041" s="487" customFormat="1" x14ac:dyDescent="0.25"/>
    <row r="1042" s="487" customFormat="1" x14ac:dyDescent="0.25"/>
    <row r="1043" s="487" customFormat="1" x14ac:dyDescent="0.25"/>
    <row r="1044" s="487" customFormat="1" x14ac:dyDescent="0.25"/>
    <row r="1045" s="487" customFormat="1" x14ac:dyDescent="0.25"/>
    <row r="1046" s="487" customFormat="1" x14ac:dyDescent="0.25"/>
    <row r="1047" s="487" customFormat="1" x14ac:dyDescent="0.25"/>
    <row r="1048" s="487" customFormat="1" x14ac:dyDescent="0.25"/>
    <row r="1049" s="487" customFormat="1" x14ac:dyDescent="0.25"/>
    <row r="1050" s="487" customFormat="1" x14ac:dyDescent="0.25"/>
    <row r="1051" s="487" customFormat="1" x14ac:dyDescent="0.25"/>
    <row r="1052" s="487" customFormat="1" x14ac:dyDescent="0.25"/>
    <row r="1053" s="487" customFormat="1" x14ac:dyDescent="0.25"/>
    <row r="1054" s="487" customFormat="1" x14ac:dyDescent="0.25"/>
    <row r="1055" s="487" customFormat="1" x14ac:dyDescent="0.25"/>
    <row r="1056" s="487" customFormat="1" x14ac:dyDescent="0.25"/>
    <row r="1057" s="487" customFormat="1" x14ac:dyDescent="0.25"/>
    <row r="1058" s="487" customFormat="1" x14ac:dyDescent="0.25"/>
    <row r="1059" s="487" customFormat="1" x14ac:dyDescent="0.25"/>
    <row r="1060" s="487" customFormat="1" x14ac:dyDescent="0.25"/>
    <row r="1061" s="487" customFormat="1" x14ac:dyDescent="0.25"/>
    <row r="1062" s="487" customFormat="1" x14ac:dyDescent="0.25"/>
    <row r="1063" s="487" customFormat="1" x14ac:dyDescent="0.25"/>
    <row r="1064" s="487" customFormat="1" x14ac:dyDescent="0.25"/>
    <row r="1065" s="487" customFormat="1" x14ac:dyDescent="0.25"/>
    <row r="1066" s="487" customFormat="1" x14ac:dyDescent="0.25"/>
    <row r="1067" s="487" customFormat="1" x14ac:dyDescent="0.25"/>
    <row r="1068" s="487" customFormat="1" x14ac:dyDescent="0.25"/>
    <row r="1069" s="487" customFormat="1" x14ac:dyDescent="0.25"/>
    <row r="1070" s="487" customFormat="1" x14ac:dyDescent="0.25"/>
    <row r="1071" s="487" customFormat="1" x14ac:dyDescent="0.25"/>
    <row r="1072" s="487" customFormat="1" x14ac:dyDescent="0.25"/>
    <row r="1073" s="487" customFormat="1" x14ac:dyDescent="0.25"/>
    <row r="1074" s="487" customFormat="1" x14ac:dyDescent="0.25"/>
    <row r="1075" s="487" customFormat="1" x14ac:dyDescent="0.25"/>
    <row r="1076" s="487" customFormat="1" x14ac:dyDescent="0.25"/>
    <row r="1077" s="487" customFormat="1" x14ac:dyDescent="0.25"/>
    <row r="1078" s="487" customFormat="1" x14ac:dyDescent="0.25"/>
    <row r="1079" s="487" customFormat="1" x14ac:dyDescent="0.25"/>
    <row r="1080" s="487" customFormat="1" x14ac:dyDescent="0.25"/>
    <row r="1081" s="487" customFormat="1" x14ac:dyDescent="0.25"/>
    <row r="1082" s="487" customFormat="1" x14ac:dyDescent="0.25"/>
    <row r="1083" s="487" customFormat="1" x14ac:dyDescent="0.25"/>
    <row r="1084" s="487" customFormat="1" x14ac:dyDescent="0.25"/>
    <row r="1085" s="487" customFormat="1" x14ac:dyDescent="0.25"/>
    <row r="1086" s="487" customFormat="1" x14ac:dyDescent="0.25"/>
    <row r="1087" s="487" customFormat="1" x14ac:dyDescent="0.25"/>
    <row r="1088" s="487" customFormat="1" x14ac:dyDescent="0.25"/>
    <row r="1089" s="487" customFormat="1" x14ac:dyDescent="0.25"/>
    <row r="1090" s="487" customFormat="1" x14ac:dyDescent="0.25"/>
    <row r="1091" s="487" customFormat="1" x14ac:dyDescent="0.25"/>
    <row r="1092" s="487" customFormat="1" x14ac:dyDescent="0.25"/>
    <row r="1093" s="487" customFormat="1" x14ac:dyDescent="0.25"/>
    <row r="1094" s="487" customFormat="1" x14ac:dyDescent="0.25"/>
    <row r="1095" s="487" customFormat="1" x14ac:dyDescent="0.25"/>
    <row r="1096" s="487" customFormat="1" x14ac:dyDescent="0.25"/>
    <row r="1097" s="487" customFormat="1" x14ac:dyDescent="0.25"/>
    <row r="1098" s="487" customFormat="1" x14ac:dyDescent="0.25"/>
    <row r="1099" s="487" customFormat="1" x14ac:dyDescent="0.25"/>
    <row r="1100" s="487" customFormat="1" x14ac:dyDescent="0.25"/>
    <row r="1101" s="487" customFormat="1" x14ac:dyDescent="0.25"/>
    <row r="1102" s="487" customFormat="1" x14ac:dyDescent="0.25"/>
    <row r="1103" s="487" customFormat="1" x14ac:dyDescent="0.25"/>
    <row r="1104" s="487" customFormat="1" x14ac:dyDescent="0.25"/>
    <row r="1105" s="487" customFormat="1" x14ac:dyDescent="0.25"/>
    <row r="1106" s="487" customFormat="1" x14ac:dyDescent="0.25"/>
    <row r="1107" s="487" customFormat="1" x14ac:dyDescent="0.25"/>
    <row r="1108" s="487" customFormat="1" x14ac:dyDescent="0.25"/>
    <row r="1109" s="487" customFormat="1" x14ac:dyDescent="0.25"/>
    <row r="1110" s="487" customFormat="1" x14ac:dyDescent="0.25"/>
    <row r="1111" s="487" customFormat="1" x14ac:dyDescent="0.25"/>
    <row r="1112" s="487" customFormat="1" x14ac:dyDescent="0.25"/>
    <row r="1113" s="487" customFormat="1" x14ac:dyDescent="0.25"/>
    <row r="1114" s="487" customFormat="1" x14ac:dyDescent="0.25"/>
    <row r="1115" s="487" customFormat="1" x14ac:dyDescent="0.25"/>
    <row r="1116" s="487" customFormat="1" x14ac:dyDescent="0.25"/>
    <row r="1117" s="487" customFormat="1" x14ac:dyDescent="0.25"/>
    <row r="1118" s="487" customFormat="1" x14ac:dyDescent="0.25"/>
    <row r="1119" s="487" customFormat="1" x14ac:dyDescent="0.25"/>
    <row r="1120" s="487" customFormat="1" x14ac:dyDescent="0.25"/>
    <row r="1121" s="487" customFormat="1" x14ac:dyDescent="0.25"/>
    <row r="1122" s="487" customFormat="1" x14ac:dyDescent="0.25"/>
    <row r="1123" s="487" customFormat="1" x14ac:dyDescent="0.25"/>
    <row r="1124" s="487" customFormat="1" x14ac:dyDescent="0.25"/>
    <row r="1125" s="487" customFormat="1" x14ac:dyDescent="0.25"/>
    <row r="1126" s="487" customFormat="1" x14ac:dyDescent="0.25"/>
    <row r="1127" s="487" customFormat="1" x14ac:dyDescent="0.25"/>
    <row r="1128" s="487" customFormat="1" x14ac:dyDescent="0.25"/>
    <row r="1129" s="487" customFormat="1" x14ac:dyDescent="0.25"/>
    <row r="1130" s="487" customFormat="1" x14ac:dyDescent="0.25"/>
    <row r="1131" s="487" customFormat="1" x14ac:dyDescent="0.25"/>
    <row r="1132" s="487" customFormat="1" x14ac:dyDescent="0.25"/>
    <row r="1133" s="487" customFormat="1" x14ac:dyDescent="0.25"/>
    <row r="1134" s="487" customFormat="1" x14ac:dyDescent="0.25"/>
    <row r="1135" s="487" customFormat="1" x14ac:dyDescent="0.25"/>
    <row r="1136" s="487" customFormat="1" x14ac:dyDescent="0.25"/>
    <row r="1137" s="487" customFormat="1" x14ac:dyDescent="0.25"/>
    <row r="1138" s="487" customFormat="1" x14ac:dyDescent="0.25"/>
    <row r="1139" s="487" customFormat="1" x14ac:dyDescent="0.25"/>
    <row r="1140" s="487" customFormat="1" x14ac:dyDescent="0.25"/>
    <row r="1141" s="487" customFormat="1" x14ac:dyDescent="0.25"/>
    <row r="1142" s="487" customFormat="1" x14ac:dyDescent="0.25"/>
    <row r="1143" s="487" customFormat="1" x14ac:dyDescent="0.25"/>
    <row r="1144" s="487" customFormat="1" x14ac:dyDescent="0.25"/>
    <row r="1145" s="487" customFormat="1" x14ac:dyDescent="0.25"/>
    <row r="1146" s="487" customFormat="1" x14ac:dyDescent="0.25"/>
    <row r="1147" s="487" customFormat="1" x14ac:dyDescent="0.25"/>
    <row r="1148" s="487" customFormat="1" x14ac:dyDescent="0.25"/>
    <row r="1149" s="487" customFormat="1" x14ac:dyDescent="0.25"/>
    <row r="1150" s="487" customFormat="1" x14ac:dyDescent="0.25"/>
    <row r="1151" s="487" customFormat="1" x14ac:dyDescent="0.25"/>
    <row r="1152" s="487" customFormat="1" x14ac:dyDescent="0.25"/>
    <row r="1153" s="487" customFormat="1" x14ac:dyDescent="0.25"/>
    <row r="1154" s="487" customFormat="1" x14ac:dyDescent="0.25"/>
    <row r="1155" s="487" customFormat="1" x14ac:dyDescent="0.25"/>
    <row r="1156" s="487" customFormat="1" x14ac:dyDescent="0.25"/>
    <row r="1157" s="487" customFormat="1" x14ac:dyDescent="0.25"/>
    <row r="1158" s="487" customFormat="1" x14ac:dyDescent="0.25"/>
    <row r="1159" s="487" customFormat="1" x14ac:dyDescent="0.25"/>
    <row r="1160" s="487" customFormat="1" x14ac:dyDescent="0.25"/>
    <row r="1161" s="487" customFormat="1" x14ac:dyDescent="0.25"/>
    <row r="1162" s="487" customFormat="1" x14ac:dyDescent="0.25"/>
    <row r="1163" s="487" customFormat="1" x14ac:dyDescent="0.25"/>
    <row r="1164" s="487" customFormat="1" x14ac:dyDescent="0.25"/>
    <row r="1165" s="487" customFormat="1" x14ac:dyDescent="0.25"/>
    <row r="1166" s="487" customFormat="1" x14ac:dyDescent="0.25"/>
    <row r="1167" s="487" customFormat="1" x14ac:dyDescent="0.25"/>
    <row r="1168" s="487" customFormat="1" x14ac:dyDescent="0.25"/>
    <row r="1169" s="487" customFormat="1" x14ac:dyDescent="0.25"/>
    <row r="1170" s="487" customFormat="1" x14ac:dyDescent="0.25"/>
    <row r="1171" s="487" customFormat="1" x14ac:dyDescent="0.25"/>
    <row r="1172" s="487" customFormat="1" x14ac:dyDescent="0.25"/>
    <row r="1173" s="487" customFormat="1" x14ac:dyDescent="0.25"/>
    <row r="1174" s="487" customFormat="1" x14ac:dyDescent="0.25"/>
    <row r="1175" s="487" customFormat="1" x14ac:dyDescent="0.25"/>
    <row r="1176" s="487" customFormat="1" x14ac:dyDescent="0.25"/>
    <row r="1177" s="487" customFormat="1" x14ac:dyDescent="0.25"/>
    <row r="1178" s="487" customFormat="1" x14ac:dyDescent="0.25"/>
    <row r="1179" s="487" customFormat="1" x14ac:dyDescent="0.25"/>
    <row r="1180" s="487" customFormat="1" x14ac:dyDescent="0.25"/>
    <row r="1181" s="487" customFormat="1" x14ac:dyDescent="0.25"/>
    <row r="1182" s="487" customFormat="1" x14ac:dyDescent="0.25"/>
    <row r="1183" s="487" customFormat="1" x14ac:dyDescent="0.25"/>
    <row r="1184" s="487" customFormat="1" x14ac:dyDescent="0.25"/>
    <row r="1185" s="487" customFormat="1" x14ac:dyDescent="0.25"/>
    <row r="1186" s="487" customFormat="1" x14ac:dyDescent="0.25"/>
    <row r="1187" s="487" customFormat="1" x14ac:dyDescent="0.25"/>
    <row r="1188" s="487" customFormat="1" x14ac:dyDescent="0.25"/>
    <row r="1189" s="487" customFormat="1" x14ac:dyDescent="0.25"/>
    <row r="1190" s="487" customFormat="1" x14ac:dyDescent="0.25"/>
    <row r="1191" s="487" customFormat="1" x14ac:dyDescent="0.25"/>
    <row r="1192" s="487" customFormat="1" x14ac:dyDescent="0.25"/>
    <row r="1193" s="487" customFormat="1" x14ac:dyDescent="0.25"/>
    <row r="1194" s="487" customFormat="1" x14ac:dyDescent="0.25"/>
    <row r="1195" s="487" customFormat="1" x14ac:dyDescent="0.25"/>
    <row r="1196" s="487" customFormat="1" x14ac:dyDescent="0.25"/>
    <row r="1197" s="487" customFormat="1" x14ac:dyDescent="0.25"/>
    <row r="1198" s="487" customFormat="1" x14ac:dyDescent="0.25"/>
    <row r="1199" s="487" customFormat="1" x14ac:dyDescent="0.25"/>
    <row r="1200" s="487" customFormat="1" x14ac:dyDescent="0.25"/>
    <row r="1201" s="487" customFormat="1" x14ac:dyDescent="0.25"/>
    <row r="1202" s="487" customFormat="1" x14ac:dyDescent="0.25"/>
    <row r="1203" s="487" customFormat="1" x14ac:dyDescent="0.25"/>
    <row r="1204" s="487" customFormat="1" x14ac:dyDescent="0.25"/>
    <row r="1205" s="487" customFormat="1" x14ac:dyDescent="0.25"/>
    <row r="1206" s="487" customFormat="1" x14ac:dyDescent="0.25"/>
    <row r="1207" s="487" customFormat="1" x14ac:dyDescent="0.25"/>
    <row r="1208" s="487" customFormat="1" x14ac:dyDescent="0.25"/>
    <row r="1209" s="487" customFormat="1" x14ac:dyDescent="0.25"/>
    <row r="1210" s="487" customFormat="1" x14ac:dyDescent="0.25"/>
    <row r="1211" s="487" customFormat="1" x14ac:dyDescent="0.25"/>
    <row r="1212" s="487" customFormat="1" x14ac:dyDescent="0.25"/>
    <row r="1213" s="487" customFormat="1" x14ac:dyDescent="0.25"/>
    <row r="1214" s="487" customFormat="1" x14ac:dyDescent="0.25"/>
    <row r="1215" s="487" customFormat="1" x14ac:dyDescent="0.25"/>
    <row r="1216" s="487" customFormat="1" x14ac:dyDescent="0.25"/>
    <row r="1217" s="487" customFormat="1" x14ac:dyDescent="0.25"/>
    <row r="1218" s="487" customFormat="1" x14ac:dyDescent="0.25"/>
    <row r="1219" s="487" customFormat="1" x14ac:dyDescent="0.25"/>
    <row r="1220" s="487" customFormat="1" x14ac:dyDescent="0.25"/>
    <row r="1221" s="487" customFormat="1" x14ac:dyDescent="0.25"/>
    <row r="1222" s="487" customFormat="1" x14ac:dyDescent="0.25"/>
    <row r="1223" s="487" customFormat="1" x14ac:dyDescent="0.25"/>
    <row r="1224" s="487" customFormat="1" x14ac:dyDescent="0.25"/>
    <row r="1225" s="487" customFormat="1" x14ac:dyDescent="0.25"/>
    <row r="1226" s="487" customFormat="1" x14ac:dyDescent="0.25"/>
    <row r="1227" s="487" customFormat="1" x14ac:dyDescent="0.25"/>
    <row r="1228" s="487" customFormat="1" x14ac:dyDescent="0.25"/>
    <row r="1229" s="487" customFormat="1" x14ac:dyDescent="0.25"/>
    <row r="1230" s="487" customFormat="1" x14ac:dyDescent="0.25"/>
    <row r="1231" s="487" customFormat="1" x14ac:dyDescent="0.25"/>
    <row r="1232" s="487" customFormat="1" x14ac:dyDescent="0.25"/>
    <row r="1233" s="487" customFormat="1" x14ac:dyDescent="0.25"/>
    <row r="1234" s="487" customFormat="1" x14ac:dyDescent="0.25"/>
    <row r="1235" s="487" customFormat="1" x14ac:dyDescent="0.25"/>
    <row r="1236" s="487" customFormat="1" x14ac:dyDescent="0.25"/>
    <row r="1237" s="487" customFormat="1" x14ac:dyDescent="0.25"/>
    <row r="1238" s="487" customFormat="1" x14ac:dyDescent="0.25"/>
    <row r="1239" s="487" customFormat="1" x14ac:dyDescent="0.25"/>
    <row r="1240" s="487" customFormat="1" x14ac:dyDescent="0.25"/>
    <row r="1241" s="487" customFormat="1" x14ac:dyDescent="0.25"/>
    <row r="1242" s="487" customFormat="1" x14ac:dyDescent="0.25"/>
    <row r="1243" s="487" customFormat="1" x14ac:dyDescent="0.25"/>
    <row r="1244" s="487" customFormat="1" x14ac:dyDescent="0.25"/>
    <row r="1245" s="487" customFormat="1" x14ac:dyDescent="0.25"/>
    <row r="1246" s="487" customFormat="1" x14ac:dyDescent="0.25"/>
    <row r="1247" s="487" customFormat="1" x14ac:dyDescent="0.25"/>
    <row r="1248" s="487" customFormat="1" x14ac:dyDescent="0.25"/>
    <row r="1249" s="487" customFormat="1" x14ac:dyDescent="0.25"/>
    <row r="1250" s="487" customFormat="1" x14ac:dyDescent="0.25"/>
    <row r="1251" s="487" customFormat="1" x14ac:dyDescent="0.25"/>
    <row r="1252" s="487" customFormat="1" x14ac:dyDescent="0.25"/>
    <row r="1253" s="487" customFormat="1" x14ac:dyDescent="0.25"/>
    <row r="1254" s="487" customFormat="1" x14ac:dyDescent="0.25"/>
    <row r="1255" s="487" customFormat="1" x14ac:dyDescent="0.25"/>
    <row r="1256" s="487" customFormat="1" x14ac:dyDescent="0.25"/>
    <row r="1257" s="487" customFormat="1" x14ac:dyDescent="0.25"/>
    <row r="1258" s="487" customFormat="1" x14ac:dyDescent="0.25"/>
    <row r="1259" s="487" customFormat="1" x14ac:dyDescent="0.25"/>
    <row r="1260" s="487" customFormat="1" x14ac:dyDescent="0.25"/>
    <row r="1261" s="487" customFormat="1" x14ac:dyDescent="0.25"/>
    <row r="1262" s="487" customFormat="1" x14ac:dyDescent="0.25"/>
    <row r="1263" s="487" customFormat="1" x14ac:dyDescent="0.25"/>
    <row r="1264" s="487" customFormat="1" x14ac:dyDescent="0.25"/>
    <row r="1265" s="487" customFormat="1" x14ac:dyDescent="0.25"/>
    <row r="1266" s="487" customFormat="1" x14ac:dyDescent="0.25"/>
    <row r="1267" s="487" customFormat="1" x14ac:dyDescent="0.25"/>
    <row r="1268" s="487" customFormat="1" x14ac:dyDescent="0.25"/>
    <row r="1269" s="487" customFormat="1" x14ac:dyDescent="0.25"/>
    <row r="1270" s="487" customFormat="1" x14ac:dyDescent="0.25"/>
    <row r="1271" s="487" customFormat="1" x14ac:dyDescent="0.25"/>
    <row r="1272" s="487" customFormat="1" x14ac:dyDescent="0.25"/>
    <row r="1273" s="487" customFormat="1" x14ac:dyDescent="0.25"/>
    <row r="1274" s="487" customFormat="1" x14ac:dyDescent="0.25"/>
    <row r="1275" s="487" customFormat="1" x14ac:dyDescent="0.25"/>
    <row r="1276" s="487" customFormat="1" x14ac:dyDescent="0.25"/>
    <row r="1277" s="487" customFormat="1" x14ac:dyDescent="0.25"/>
    <row r="1278" s="487" customFormat="1" x14ac:dyDescent="0.25"/>
    <row r="1279" s="487" customFormat="1" x14ac:dyDescent="0.25"/>
    <row r="1280" s="487" customFormat="1" x14ac:dyDescent="0.25"/>
    <row r="1281" s="487" customFormat="1" x14ac:dyDescent="0.25"/>
    <row r="1282" s="487" customFormat="1" x14ac:dyDescent="0.25"/>
    <row r="1283" s="487" customFormat="1" x14ac:dyDescent="0.25"/>
    <row r="1284" s="487" customFormat="1" x14ac:dyDescent="0.25"/>
    <row r="1285" s="487" customFormat="1" x14ac:dyDescent="0.25"/>
    <row r="1286" s="487" customFormat="1" x14ac:dyDescent="0.25"/>
    <row r="1287" s="487" customFormat="1" x14ac:dyDescent="0.25"/>
    <row r="1288" s="487" customFormat="1" x14ac:dyDescent="0.25"/>
    <row r="1289" s="487" customFormat="1" x14ac:dyDescent="0.25"/>
    <row r="1290" s="487" customFormat="1" x14ac:dyDescent="0.25"/>
    <row r="1291" s="487" customFormat="1" x14ac:dyDescent="0.25"/>
    <row r="1292" s="487" customFormat="1" x14ac:dyDescent="0.25"/>
    <row r="1293" s="487" customFormat="1" x14ac:dyDescent="0.25"/>
    <row r="1294" s="487" customFormat="1" x14ac:dyDescent="0.25"/>
    <row r="1295" s="487" customFormat="1" x14ac:dyDescent="0.25"/>
    <row r="1296" s="487" customFormat="1" x14ac:dyDescent="0.25"/>
    <row r="1297" s="487" customFormat="1" x14ac:dyDescent="0.25"/>
    <row r="1298" s="487" customFormat="1" x14ac:dyDescent="0.25"/>
    <row r="1299" s="487" customFormat="1" x14ac:dyDescent="0.25"/>
    <row r="1300" s="487" customFormat="1" x14ac:dyDescent="0.25"/>
    <row r="1301" s="487" customFormat="1" x14ac:dyDescent="0.25"/>
    <row r="1302" s="487" customFormat="1" x14ac:dyDescent="0.25"/>
    <row r="1303" s="487" customFormat="1" x14ac:dyDescent="0.25"/>
    <row r="1304" s="487" customFormat="1" x14ac:dyDescent="0.25"/>
    <row r="1305" s="487" customFormat="1" x14ac:dyDescent="0.25"/>
    <row r="1306" s="487" customFormat="1" x14ac:dyDescent="0.25"/>
    <row r="1307" s="487" customFormat="1" x14ac:dyDescent="0.25"/>
    <row r="1308" s="487" customFormat="1" x14ac:dyDescent="0.25"/>
    <row r="1309" s="487" customFormat="1" x14ac:dyDescent="0.25"/>
    <row r="1310" s="487" customFormat="1" x14ac:dyDescent="0.25"/>
    <row r="1311" s="487" customFormat="1" x14ac:dyDescent="0.25"/>
    <row r="1312" s="487" customFormat="1" x14ac:dyDescent="0.25"/>
    <row r="1313" s="487" customFormat="1" x14ac:dyDescent="0.25"/>
    <row r="1314" s="487" customFormat="1" x14ac:dyDescent="0.25"/>
    <row r="1315" s="487" customFormat="1" x14ac:dyDescent="0.25"/>
    <row r="1316" s="487" customFormat="1" x14ac:dyDescent="0.25"/>
    <row r="1317" s="487" customFormat="1" x14ac:dyDescent="0.25"/>
    <row r="1318" s="487" customFormat="1" x14ac:dyDescent="0.25"/>
    <row r="1319" s="487" customFormat="1" x14ac:dyDescent="0.25"/>
    <row r="1320" s="487" customFormat="1" x14ac:dyDescent="0.25"/>
    <row r="1321" s="487" customFormat="1" x14ac:dyDescent="0.25"/>
    <row r="1322" s="487" customFormat="1" x14ac:dyDescent="0.25"/>
    <row r="1323" s="487" customFormat="1" x14ac:dyDescent="0.25"/>
    <row r="1324" s="487" customFormat="1" x14ac:dyDescent="0.25"/>
    <row r="1325" s="487" customFormat="1" x14ac:dyDescent="0.25"/>
    <row r="1326" s="487" customFormat="1" x14ac:dyDescent="0.25"/>
    <row r="1327" s="487" customFormat="1" x14ac:dyDescent="0.25"/>
    <row r="1328" s="487" customFormat="1" x14ac:dyDescent="0.25"/>
    <row r="1329" s="487" customFormat="1" x14ac:dyDescent="0.25"/>
    <row r="1330" s="487" customFormat="1" x14ac:dyDescent="0.25"/>
    <row r="1331" s="487" customFormat="1" x14ac:dyDescent="0.25"/>
    <row r="1332" s="487" customFormat="1" x14ac:dyDescent="0.25"/>
    <row r="1333" s="487" customFormat="1" x14ac:dyDescent="0.25"/>
    <row r="1334" s="487" customFormat="1" x14ac:dyDescent="0.25"/>
    <row r="1335" s="487" customFormat="1" x14ac:dyDescent="0.25"/>
    <row r="1336" s="487" customFormat="1" x14ac:dyDescent="0.25"/>
    <row r="1337" s="487" customFormat="1" x14ac:dyDescent="0.25"/>
    <row r="1338" s="487" customFormat="1" x14ac:dyDescent="0.25"/>
    <row r="1339" s="487" customFormat="1" x14ac:dyDescent="0.25"/>
    <row r="1340" s="487" customFormat="1" x14ac:dyDescent="0.25"/>
    <row r="1341" s="487" customFormat="1" x14ac:dyDescent="0.25"/>
    <row r="1342" s="487" customFormat="1" x14ac:dyDescent="0.25"/>
    <row r="1343" s="487" customFormat="1" x14ac:dyDescent="0.25"/>
    <row r="1344" s="487" customFormat="1" x14ac:dyDescent="0.25"/>
    <row r="1345" s="487" customFormat="1" x14ac:dyDescent="0.25"/>
    <row r="1346" s="487" customFormat="1" x14ac:dyDescent="0.25"/>
    <row r="1347" s="487" customFormat="1" x14ac:dyDescent="0.25"/>
    <row r="1348" s="487" customFormat="1" x14ac:dyDescent="0.25"/>
    <row r="1349" s="487" customFormat="1" x14ac:dyDescent="0.25"/>
    <row r="1350" s="487" customFormat="1" x14ac:dyDescent="0.25"/>
    <row r="1351" s="487" customFormat="1" x14ac:dyDescent="0.25"/>
    <row r="1352" s="487" customFormat="1" x14ac:dyDescent="0.25"/>
    <row r="1353" s="487" customFormat="1" x14ac:dyDescent="0.25"/>
    <row r="1354" s="487" customFormat="1" x14ac:dyDescent="0.25"/>
    <row r="1355" s="487" customFormat="1" x14ac:dyDescent="0.25"/>
    <row r="1356" s="487" customFormat="1" x14ac:dyDescent="0.25"/>
    <row r="1357" s="487" customFormat="1" x14ac:dyDescent="0.25"/>
    <row r="1358" s="487" customFormat="1" x14ac:dyDescent="0.25"/>
    <row r="1359" s="487" customFormat="1" x14ac:dyDescent="0.25"/>
    <row r="1360" s="487" customFormat="1" x14ac:dyDescent="0.25"/>
    <row r="1361" s="487" customFormat="1" x14ac:dyDescent="0.25"/>
    <row r="1362" s="487" customFormat="1" x14ac:dyDescent="0.25"/>
    <row r="1363" s="487" customFormat="1" x14ac:dyDescent="0.25"/>
    <row r="1364" s="487" customFormat="1" x14ac:dyDescent="0.25"/>
    <row r="1365" s="487" customFormat="1" x14ac:dyDescent="0.25"/>
    <row r="1366" s="487" customFormat="1" x14ac:dyDescent="0.25"/>
    <row r="1367" s="487" customFormat="1" x14ac:dyDescent="0.25"/>
    <row r="1368" s="487" customFormat="1" x14ac:dyDescent="0.25"/>
    <row r="1369" s="487" customFormat="1" x14ac:dyDescent="0.25"/>
    <row r="1370" s="487" customFormat="1" x14ac:dyDescent="0.25"/>
    <row r="1371" s="487" customFormat="1" x14ac:dyDescent="0.25"/>
    <row r="1372" s="487" customFormat="1" x14ac:dyDescent="0.25"/>
    <row r="1373" s="487" customFormat="1" x14ac:dyDescent="0.25"/>
    <row r="1374" s="487" customFormat="1" x14ac:dyDescent="0.25"/>
    <row r="1375" s="487" customFormat="1" x14ac:dyDescent="0.25"/>
    <row r="1376" s="487" customFormat="1" x14ac:dyDescent="0.25"/>
    <row r="1377" s="487" customFormat="1" x14ac:dyDescent="0.25"/>
    <row r="1378" s="487" customFormat="1" x14ac:dyDescent="0.25"/>
    <row r="1379" s="487" customFormat="1" x14ac:dyDescent="0.25"/>
    <row r="1380" s="487" customFormat="1" x14ac:dyDescent="0.25"/>
    <row r="1381" s="487" customFormat="1" x14ac:dyDescent="0.25"/>
    <row r="1382" s="487" customFormat="1" x14ac:dyDescent="0.25"/>
    <row r="1383" s="487" customFormat="1" x14ac:dyDescent="0.25"/>
    <row r="1384" s="487" customFormat="1" x14ac:dyDescent="0.25"/>
    <row r="1385" s="487" customFormat="1" x14ac:dyDescent="0.25"/>
    <row r="1386" s="487" customFormat="1" x14ac:dyDescent="0.25"/>
    <row r="1387" s="487" customFormat="1" x14ac:dyDescent="0.25"/>
    <row r="1388" s="487" customFormat="1" x14ac:dyDescent="0.25"/>
    <row r="1389" s="487" customFormat="1" x14ac:dyDescent="0.25"/>
    <row r="1390" s="487" customFormat="1" x14ac:dyDescent="0.25"/>
    <row r="1391" s="487" customFormat="1" x14ac:dyDescent="0.25"/>
    <row r="1392" s="487" customFormat="1" x14ac:dyDescent="0.25"/>
    <row r="1393" s="487" customFormat="1" x14ac:dyDescent="0.25"/>
    <row r="1394" s="487" customFormat="1" x14ac:dyDescent="0.25"/>
    <row r="1395" s="487" customFormat="1" x14ac:dyDescent="0.25"/>
    <row r="1396" s="487" customFormat="1" x14ac:dyDescent="0.25"/>
    <row r="1397" s="487" customFormat="1" x14ac:dyDescent="0.25"/>
    <row r="1398" s="487" customFormat="1" x14ac:dyDescent="0.25"/>
    <row r="1399" s="487" customFormat="1" x14ac:dyDescent="0.25"/>
    <row r="1400" s="487" customFormat="1" x14ac:dyDescent="0.25"/>
    <row r="1401" s="487" customFormat="1" x14ac:dyDescent="0.25"/>
    <row r="1402" s="487" customFormat="1" x14ac:dyDescent="0.25"/>
    <row r="1403" s="487" customFormat="1" x14ac:dyDescent="0.25"/>
    <row r="1404" s="487" customFormat="1" x14ac:dyDescent="0.25"/>
    <row r="1405" s="487" customFormat="1" x14ac:dyDescent="0.25"/>
    <row r="1406" s="487" customFormat="1" x14ac:dyDescent="0.25"/>
    <row r="1407" s="487" customFormat="1" x14ac:dyDescent="0.25"/>
    <row r="1408" s="487" customFormat="1" x14ac:dyDescent="0.25"/>
    <row r="1409" s="487" customFormat="1" x14ac:dyDescent="0.25"/>
    <row r="1410" s="487" customFormat="1" x14ac:dyDescent="0.25"/>
    <row r="1411" s="487" customFormat="1" x14ac:dyDescent="0.25"/>
    <row r="1412" s="487" customFormat="1" x14ac:dyDescent="0.25"/>
    <row r="1413" s="487" customFormat="1" x14ac:dyDescent="0.25"/>
    <row r="1414" s="487" customFormat="1" x14ac:dyDescent="0.25"/>
    <row r="1415" s="487" customFormat="1" x14ac:dyDescent="0.25"/>
    <row r="1416" s="487" customFormat="1" x14ac:dyDescent="0.25"/>
    <row r="1417" s="487" customFormat="1" x14ac:dyDescent="0.25"/>
    <row r="1418" s="487" customFormat="1" x14ac:dyDescent="0.25"/>
    <row r="1419" s="487" customFormat="1" x14ac:dyDescent="0.25"/>
    <row r="1420" s="487" customFormat="1" x14ac:dyDescent="0.25"/>
    <row r="1421" s="487" customFormat="1" x14ac:dyDescent="0.25"/>
    <row r="1422" s="487" customFormat="1" x14ac:dyDescent="0.25"/>
    <row r="1423" s="487" customFormat="1" x14ac:dyDescent="0.25"/>
    <row r="1424" s="487" customFormat="1" x14ac:dyDescent="0.25"/>
    <row r="1425" s="487" customFormat="1" x14ac:dyDescent="0.25"/>
    <row r="1426" s="487" customFormat="1" x14ac:dyDescent="0.25"/>
    <row r="1427" s="487" customFormat="1" x14ac:dyDescent="0.25"/>
    <row r="1428" s="487" customFormat="1" x14ac:dyDescent="0.25"/>
    <row r="1429" s="487" customFormat="1" x14ac:dyDescent="0.25"/>
    <row r="1430" s="487" customFormat="1" x14ac:dyDescent="0.25"/>
    <row r="1431" s="487" customFormat="1" x14ac:dyDescent="0.25"/>
    <row r="1432" s="487" customFormat="1" x14ac:dyDescent="0.25"/>
    <row r="1433" s="487" customFormat="1" x14ac:dyDescent="0.25"/>
    <row r="1434" s="487" customFormat="1" x14ac:dyDescent="0.25"/>
    <row r="1435" s="487" customFormat="1" x14ac:dyDescent="0.25"/>
    <row r="1436" s="487" customFormat="1" x14ac:dyDescent="0.25"/>
    <row r="1437" s="487" customFormat="1" x14ac:dyDescent="0.25"/>
    <row r="1438" s="487" customFormat="1" x14ac:dyDescent="0.25"/>
    <row r="1439" s="487" customFormat="1" x14ac:dyDescent="0.25"/>
    <row r="1440" s="487" customFormat="1" x14ac:dyDescent="0.25"/>
    <row r="1441" s="487" customFormat="1" x14ac:dyDescent="0.25"/>
    <row r="1442" s="487" customFormat="1" x14ac:dyDescent="0.25"/>
    <row r="1443" s="487" customFormat="1" x14ac:dyDescent="0.25"/>
    <row r="1444" s="487" customFormat="1" x14ac:dyDescent="0.25"/>
    <row r="1445" s="487" customFormat="1" x14ac:dyDescent="0.25"/>
    <row r="1446" s="487" customFormat="1" x14ac:dyDescent="0.25"/>
    <row r="1447" s="487" customFormat="1" x14ac:dyDescent="0.25"/>
    <row r="1448" s="487" customFormat="1" x14ac:dyDescent="0.25"/>
    <row r="1449" s="487" customFormat="1" x14ac:dyDescent="0.25"/>
    <row r="1450" s="487" customFormat="1" x14ac:dyDescent="0.25"/>
    <row r="1451" s="487" customFormat="1" x14ac:dyDescent="0.25"/>
    <row r="1452" s="487" customFormat="1" x14ac:dyDescent="0.25"/>
    <row r="1453" s="487" customFormat="1" x14ac:dyDescent="0.25"/>
    <row r="1454" s="487" customFormat="1" x14ac:dyDescent="0.25"/>
    <row r="1455" s="487" customFormat="1" x14ac:dyDescent="0.25"/>
    <row r="1456" s="487" customFormat="1" x14ac:dyDescent="0.25"/>
    <row r="1457" s="487" customFormat="1" x14ac:dyDescent="0.25"/>
    <row r="1458" s="487" customFormat="1" x14ac:dyDescent="0.25"/>
    <row r="1459" s="487" customFormat="1" x14ac:dyDescent="0.25"/>
    <row r="1460" s="487" customFormat="1" x14ac:dyDescent="0.25"/>
    <row r="1461" s="487" customFormat="1" x14ac:dyDescent="0.25"/>
    <row r="1462" s="487" customFormat="1" x14ac:dyDescent="0.25"/>
    <row r="1463" s="487" customFormat="1" x14ac:dyDescent="0.25"/>
    <row r="1464" s="487" customFormat="1" x14ac:dyDescent="0.25"/>
    <row r="1465" s="487" customFormat="1" x14ac:dyDescent="0.25"/>
    <row r="1466" s="487" customFormat="1" x14ac:dyDescent="0.25"/>
    <row r="1467" s="487" customFormat="1" x14ac:dyDescent="0.25"/>
    <row r="1468" s="487" customFormat="1" x14ac:dyDescent="0.25"/>
    <row r="1469" s="487" customFormat="1" x14ac:dyDescent="0.25"/>
    <row r="1470" s="487" customFormat="1" x14ac:dyDescent="0.25"/>
    <row r="1471" s="487" customFormat="1" x14ac:dyDescent="0.25"/>
    <row r="1472" s="487" customFormat="1" x14ac:dyDescent="0.25"/>
    <row r="1473" s="487" customFormat="1" x14ac:dyDescent="0.25"/>
    <row r="1474" s="487" customFormat="1" x14ac:dyDescent="0.25"/>
    <row r="1475" s="487" customFormat="1" x14ac:dyDescent="0.25"/>
    <row r="1476" s="487" customFormat="1" x14ac:dyDescent="0.25"/>
    <row r="1477" s="487" customFormat="1" x14ac:dyDescent="0.25"/>
    <row r="1478" s="487" customFormat="1" x14ac:dyDescent="0.25"/>
    <row r="1479" s="487" customFormat="1" x14ac:dyDescent="0.25"/>
    <row r="1480" s="487" customFormat="1" x14ac:dyDescent="0.25"/>
    <row r="1481" s="487" customFormat="1" x14ac:dyDescent="0.25"/>
    <row r="1482" s="487" customFormat="1" x14ac:dyDescent="0.25"/>
    <row r="1483" s="487" customFormat="1" x14ac:dyDescent="0.25"/>
    <row r="1484" s="487" customFormat="1" x14ac:dyDescent="0.25"/>
    <row r="1485" s="487" customFormat="1" x14ac:dyDescent="0.25"/>
    <row r="1486" s="487" customFormat="1" x14ac:dyDescent="0.25"/>
    <row r="1487" s="487" customFormat="1" x14ac:dyDescent="0.25"/>
    <row r="1488" s="487" customFormat="1" x14ac:dyDescent="0.25"/>
    <row r="1489" s="487" customFormat="1" x14ac:dyDescent="0.25"/>
    <row r="1490" s="487" customFormat="1" x14ac:dyDescent="0.25"/>
    <row r="1491" s="487" customFormat="1" x14ac:dyDescent="0.25"/>
    <row r="1492" s="487" customFormat="1" x14ac:dyDescent="0.25"/>
    <row r="1493" s="487" customFormat="1" x14ac:dyDescent="0.25"/>
    <row r="1494" s="487" customFormat="1" x14ac:dyDescent="0.25"/>
    <row r="1495" s="487" customFormat="1" x14ac:dyDescent="0.25"/>
    <row r="1496" s="487" customFormat="1" x14ac:dyDescent="0.25"/>
    <row r="1497" s="487" customFormat="1" x14ac:dyDescent="0.25"/>
    <row r="1498" s="487" customFormat="1" x14ac:dyDescent="0.25"/>
    <row r="1499" s="487" customFormat="1" x14ac:dyDescent="0.25"/>
    <row r="1500" s="487" customFormat="1" x14ac:dyDescent="0.25"/>
    <row r="1501" s="487" customFormat="1" x14ac:dyDescent="0.25"/>
    <row r="1502" s="487" customFormat="1" x14ac:dyDescent="0.25"/>
    <row r="1503" s="487" customFormat="1" x14ac:dyDescent="0.25"/>
    <row r="1504" s="487" customFormat="1" x14ac:dyDescent="0.25"/>
    <row r="1505" s="487" customFormat="1" x14ac:dyDescent="0.25"/>
    <row r="1506" s="487" customFormat="1" x14ac:dyDescent="0.25"/>
    <row r="1507" s="487" customFormat="1" x14ac:dyDescent="0.25"/>
    <row r="1508" s="487" customFormat="1" x14ac:dyDescent="0.25"/>
    <row r="1509" s="487" customFormat="1" x14ac:dyDescent="0.25"/>
    <row r="1510" s="487" customFormat="1" x14ac:dyDescent="0.25"/>
    <row r="1511" s="487" customFormat="1" x14ac:dyDescent="0.25"/>
    <row r="1512" s="487" customFormat="1" x14ac:dyDescent="0.25"/>
    <row r="1513" s="487" customFormat="1" x14ac:dyDescent="0.25"/>
    <row r="1514" s="487" customFormat="1" x14ac:dyDescent="0.25"/>
    <row r="1515" s="487" customFormat="1" x14ac:dyDescent="0.25"/>
    <row r="1516" s="487" customFormat="1" x14ac:dyDescent="0.25"/>
    <row r="1517" s="487" customFormat="1" x14ac:dyDescent="0.25"/>
    <row r="1518" s="487" customFormat="1" x14ac:dyDescent="0.25"/>
    <row r="1519" s="487" customFormat="1" x14ac:dyDescent="0.25"/>
    <row r="1520" s="487" customFormat="1" x14ac:dyDescent="0.25"/>
    <row r="1521" s="487" customFormat="1" x14ac:dyDescent="0.25"/>
    <row r="1522" s="487" customFormat="1" x14ac:dyDescent="0.25"/>
    <row r="1523" s="487" customFormat="1" x14ac:dyDescent="0.25"/>
    <row r="1524" s="487" customFormat="1" x14ac:dyDescent="0.25"/>
    <row r="1525" s="487" customFormat="1" x14ac:dyDescent="0.25"/>
    <row r="1526" s="487" customFormat="1" x14ac:dyDescent="0.25"/>
    <row r="1527" s="487" customFormat="1" x14ac:dyDescent="0.25"/>
    <row r="1528" s="487" customFormat="1" x14ac:dyDescent="0.25"/>
    <row r="1529" s="487" customFormat="1" x14ac:dyDescent="0.25"/>
    <row r="1530" s="487" customFormat="1" x14ac:dyDescent="0.25"/>
    <row r="1531" s="487" customFormat="1" x14ac:dyDescent="0.25"/>
    <row r="1532" s="487" customFormat="1" x14ac:dyDescent="0.25"/>
    <row r="1533" s="487" customFormat="1" x14ac:dyDescent="0.25"/>
    <row r="1534" s="487" customFormat="1" x14ac:dyDescent="0.25"/>
    <row r="1535" s="487" customFormat="1" x14ac:dyDescent="0.25"/>
    <row r="1536" s="487" customFormat="1" x14ac:dyDescent="0.25"/>
    <row r="1537" s="487" customFormat="1" x14ac:dyDescent="0.25"/>
    <row r="1538" s="487" customFormat="1" x14ac:dyDescent="0.25"/>
    <row r="1539" s="487" customFormat="1" x14ac:dyDescent="0.25"/>
    <row r="1540" s="487" customFormat="1" x14ac:dyDescent="0.25"/>
    <row r="1541" s="487" customFormat="1" x14ac:dyDescent="0.25"/>
    <row r="1542" s="487" customFormat="1" x14ac:dyDescent="0.25"/>
    <row r="1543" s="487" customFormat="1" x14ac:dyDescent="0.25"/>
    <row r="1544" s="487" customFormat="1" x14ac:dyDescent="0.25"/>
    <row r="1545" s="487" customFormat="1" x14ac:dyDescent="0.25"/>
    <row r="1546" s="487" customFormat="1" x14ac:dyDescent="0.25"/>
    <row r="1547" s="487" customFormat="1" x14ac:dyDescent="0.25"/>
    <row r="1548" s="487" customFormat="1" x14ac:dyDescent="0.25"/>
    <row r="1549" s="487" customFormat="1" x14ac:dyDescent="0.25"/>
    <row r="1550" s="487" customFormat="1" x14ac:dyDescent="0.25"/>
    <row r="1551" s="487" customFormat="1" x14ac:dyDescent="0.25"/>
    <row r="1552" s="487" customFormat="1" x14ac:dyDescent="0.25"/>
    <row r="1553" s="487" customFormat="1" x14ac:dyDescent="0.25"/>
    <row r="1554" s="487" customFormat="1" x14ac:dyDescent="0.25"/>
    <row r="1555" s="487" customFormat="1" x14ac:dyDescent="0.25"/>
    <row r="1556" s="487" customFormat="1" x14ac:dyDescent="0.25"/>
    <row r="1557" s="487" customFormat="1" x14ac:dyDescent="0.25"/>
    <row r="1558" s="487" customFormat="1" x14ac:dyDescent="0.25"/>
    <row r="1559" s="487" customFormat="1" x14ac:dyDescent="0.25"/>
    <row r="1560" s="487" customFormat="1" x14ac:dyDescent="0.25"/>
    <row r="1561" s="487" customFormat="1" x14ac:dyDescent="0.25"/>
    <row r="1562" s="487" customFormat="1" x14ac:dyDescent="0.25"/>
    <row r="1563" s="487" customFormat="1" x14ac:dyDescent="0.25"/>
    <row r="1564" s="487" customFormat="1" x14ac:dyDescent="0.25"/>
    <row r="1565" s="487" customFormat="1" x14ac:dyDescent="0.25"/>
    <row r="1566" s="487" customFormat="1" x14ac:dyDescent="0.25"/>
    <row r="1567" s="487" customFormat="1" x14ac:dyDescent="0.25"/>
    <row r="1568" s="487" customFormat="1" x14ac:dyDescent="0.25"/>
    <row r="1569" s="487" customFormat="1" x14ac:dyDescent="0.25"/>
    <row r="1570" s="487" customFormat="1" x14ac:dyDescent="0.25"/>
    <row r="1571" s="487" customFormat="1" x14ac:dyDescent="0.25"/>
    <row r="1572" s="487" customFormat="1" x14ac:dyDescent="0.25"/>
    <row r="1573" s="487" customFormat="1" x14ac:dyDescent="0.25"/>
    <row r="1574" s="487" customFormat="1" x14ac:dyDescent="0.25"/>
    <row r="1575" s="487" customFormat="1" x14ac:dyDescent="0.25"/>
    <row r="1576" s="487" customFormat="1" x14ac:dyDescent="0.25"/>
    <row r="1577" s="487" customFormat="1" x14ac:dyDescent="0.25"/>
    <row r="1578" s="487" customFormat="1" x14ac:dyDescent="0.25"/>
    <row r="1579" s="487" customFormat="1" x14ac:dyDescent="0.25"/>
    <row r="1580" s="487" customFormat="1" x14ac:dyDescent="0.25"/>
    <row r="1581" s="487" customFormat="1" x14ac:dyDescent="0.25"/>
    <row r="1582" s="487" customFormat="1" x14ac:dyDescent="0.25"/>
    <row r="1583" s="487" customFormat="1" x14ac:dyDescent="0.25"/>
    <row r="1584" s="487" customFormat="1" x14ac:dyDescent="0.25"/>
    <row r="1585" spans="3:5" s="487" customFormat="1" x14ac:dyDescent="0.25"/>
    <row r="1586" spans="3:5" s="487" customFormat="1" x14ac:dyDescent="0.25"/>
    <row r="1587" spans="3:5" s="487" customFormat="1" x14ac:dyDescent="0.25"/>
    <row r="1588" spans="3:5" s="487" customFormat="1" x14ac:dyDescent="0.25"/>
    <row r="1589" spans="3:5" s="487" customFormat="1" x14ac:dyDescent="0.25"/>
    <row r="1590" spans="3:5" s="487" customFormat="1" x14ac:dyDescent="0.25"/>
    <row r="1591" spans="3:5" s="487" customFormat="1" x14ac:dyDescent="0.25">
      <c r="C1591"/>
      <c r="D1591"/>
      <c r="E1591"/>
    </row>
    <row r="1592" spans="3:5" s="487" customFormat="1" x14ac:dyDescent="0.25">
      <c r="C1592"/>
      <c r="D1592"/>
      <c r="E1592"/>
    </row>
    <row r="1593" spans="3:5" s="487" customFormat="1" x14ac:dyDescent="0.25">
      <c r="C1593"/>
      <c r="D1593"/>
      <c r="E1593"/>
    </row>
    <row r="1594" spans="3:5" s="487" customFormat="1" x14ac:dyDescent="0.25">
      <c r="C1594"/>
      <c r="D1594"/>
      <c r="E1594"/>
    </row>
    <row r="1595" spans="3:5" s="487" customFormat="1" x14ac:dyDescent="0.25">
      <c r="C1595"/>
      <c r="D1595"/>
      <c r="E1595"/>
    </row>
    <row r="1596" spans="3:5" s="487" customFormat="1" x14ac:dyDescent="0.25">
      <c r="C1596"/>
      <c r="D1596"/>
      <c r="E1596"/>
    </row>
  </sheetData>
  <sheetProtection algorithmName="SHA-512" hashValue="WU+G5QI+RgXHyRXEZ4LrL0nPUryfAmjqoisRahiiC/rv65NTt+Un9vaRVDwipDboWSQqlvJyuij5+93VRISqGA==" saltValue="1r7sPvWQ47xga3Mu+u+/HQ==" spinCount="100000" sheet="1" objects="1" scenarios="1"/>
  <mergeCells count="2">
    <mergeCell ref="A1:C1"/>
    <mergeCell ref="D1:E1"/>
  </mergeCells>
  <pageMargins left="0.70866141732283472" right="0.70866141732283472" top="0.78740157480314965" bottom="0.78740157480314965" header="0.31496062992125984" footer="0.31496062992125984"/>
  <pageSetup paperSize="9" scale="85" orientation="portrait" r:id="rId1"/>
  <headerFooter>
    <oddFooter>&amp;L&amp;8TAB-13351/10.18&amp;C&amp;8&amp;P&amp;R&amp;8Anlage zum Antrag</oddFooter>
  </headerFooter>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IX68"/>
  <sheetViews>
    <sheetView showGridLines="0" showZeros="0" zoomScaleNormal="100" workbookViewId="0">
      <selection activeCell="H6" sqref="H6"/>
    </sheetView>
  </sheetViews>
  <sheetFormatPr baseColWidth="10" defaultColWidth="0" defaultRowHeight="13.2" zeroHeight="1" x14ac:dyDescent="0.25"/>
  <cols>
    <col min="1" max="1" width="7.6640625" style="4" customWidth="1"/>
    <col min="2" max="2" width="35.44140625" style="4" customWidth="1"/>
    <col min="3" max="3" width="7" style="8" customWidth="1"/>
    <col min="4" max="4" width="3.6640625" style="8" customWidth="1"/>
    <col min="5" max="8" width="14.109375" style="9" customWidth="1"/>
    <col min="9" max="9" width="11.44140625" style="4" hidden="1" customWidth="1"/>
    <col min="10" max="10" width="0" style="4" hidden="1" customWidth="1"/>
    <col min="11" max="16384" width="11.44140625" style="4" hidden="1"/>
  </cols>
  <sheetData>
    <row r="1" spans="1:258" s="82" customFormat="1" ht="24.9" customHeight="1" x14ac:dyDescent="0.25">
      <c r="A1" s="85"/>
      <c r="B1" s="810">
        <f>Name</f>
        <v>0</v>
      </c>
      <c r="C1" s="766"/>
      <c r="D1" s="766"/>
      <c r="E1" s="766"/>
      <c r="F1" s="766"/>
      <c r="G1" s="807">
        <f>EUNr</f>
        <v>0</v>
      </c>
      <c r="H1" s="808"/>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c r="IB1" s="85"/>
      <c r="IC1" s="85"/>
      <c r="ID1" s="85"/>
      <c r="IE1" s="85"/>
      <c r="IF1" s="85"/>
      <c r="IG1" s="85"/>
      <c r="IH1" s="85"/>
      <c r="II1" s="85"/>
      <c r="IJ1" s="85"/>
      <c r="IK1" s="85"/>
      <c r="IL1" s="85"/>
      <c r="IM1" s="85"/>
      <c r="IN1" s="85"/>
      <c r="IO1" s="85"/>
      <c r="IP1" s="85"/>
      <c r="IQ1" s="85"/>
      <c r="IR1" s="85"/>
      <c r="IS1" s="85"/>
      <c r="IT1" s="85"/>
      <c r="IU1" s="85"/>
      <c r="IV1" s="85"/>
      <c r="IW1" s="85"/>
      <c r="IX1" s="85"/>
    </row>
    <row r="2" spans="1:258" s="85" customFormat="1" ht="6" customHeight="1" x14ac:dyDescent="0.25">
      <c r="B2" s="557"/>
      <c r="C2" s="557"/>
      <c r="D2" s="557"/>
      <c r="E2" s="557"/>
      <c r="F2" s="557"/>
      <c r="G2" s="558"/>
      <c r="H2" s="559"/>
    </row>
    <row r="3" spans="1:258" s="85" customFormat="1" ht="24.9" customHeight="1" x14ac:dyDescent="0.25">
      <c r="A3" s="812" t="s">
        <v>137</v>
      </c>
      <c r="B3" s="801"/>
      <c r="C3" s="801"/>
      <c r="D3" s="801"/>
      <c r="E3" s="801"/>
      <c r="F3" s="801"/>
      <c r="G3" s="801"/>
      <c r="H3" s="802"/>
    </row>
    <row r="4" spans="1:258" s="85" customFormat="1" ht="8.25" customHeight="1" x14ac:dyDescent="0.25">
      <c r="B4" s="322"/>
      <c r="C4" s="557"/>
      <c r="D4" s="557"/>
      <c r="E4" s="557"/>
      <c r="F4" s="557"/>
      <c r="G4" s="558"/>
      <c r="H4" s="559"/>
    </row>
    <row r="5" spans="1:258" s="85" customFormat="1" ht="47.25" customHeight="1" thickBot="1" x14ac:dyDescent="0.3">
      <c r="A5" s="817" t="s">
        <v>246</v>
      </c>
      <c r="B5" s="818"/>
      <c r="C5" s="818"/>
      <c r="D5" s="818"/>
      <c r="E5" s="818"/>
      <c r="F5" s="818"/>
      <c r="G5" s="818"/>
      <c r="H5" s="819"/>
    </row>
    <row r="6" spans="1:258" ht="30" customHeight="1" thickTop="1" x14ac:dyDescent="0.25">
      <c r="A6" s="323">
        <v>1</v>
      </c>
      <c r="B6" s="792" t="s">
        <v>211</v>
      </c>
      <c r="C6" s="793"/>
      <c r="D6" s="793"/>
      <c r="E6" s="793"/>
      <c r="F6" s="793"/>
      <c r="G6" s="794"/>
      <c r="H6" s="560"/>
    </row>
    <row r="7" spans="1:258" ht="39" customHeight="1" thickBot="1" x14ac:dyDescent="0.3">
      <c r="A7" s="258">
        <v>2</v>
      </c>
      <c r="B7" s="795" t="s">
        <v>138</v>
      </c>
      <c r="C7" s="796"/>
      <c r="D7" s="796"/>
      <c r="E7" s="796"/>
      <c r="F7" s="796"/>
      <c r="G7" s="797"/>
      <c r="H7" s="561"/>
    </row>
    <row r="8" spans="1:258" ht="39" customHeight="1" thickTop="1" thickBot="1" x14ac:dyDescent="0.3">
      <c r="A8" s="264">
        <v>3</v>
      </c>
      <c r="B8" s="815" t="s">
        <v>288</v>
      </c>
      <c r="C8" s="816"/>
      <c r="D8" s="816"/>
      <c r="E8" s="816"/>
      <c r="F8" s="816"/>
      <c r="G8" s="816"/>
      <c r="H8" s="605">
        <f>IF(H6&lt;&gt;0,H7/H6,)</f>
        <v>0</v>
      </c>
    </row>
    <row r="9" spans="1:258" ht="57.75" customHeight="1" thickTop="1" x14ac:dyDescent="0.25">
      <c r="A9" s="813" t="s">
        <v>212</v>
      </c>
      <c r="B9" s="757"/>
      <c r="C9" s="757"/>
      <c r="D9" s="757"/>
      <c r="E9" s="757"/>
      <c r="F9" s="757"/>
      <c r="G9" s="757"/>
      <c r="H9" s="814"/>
    </row>
    <row r="10" spans="1:258" ht="20.25" customHeight="1" x14ac:dyDescent="0.25">
      <c r="A10" s="562"/>
      <c r="B10" s="562"/>
      <c r="C10" s="562"/>
      <c r="D10" s="562"/>
      <c r="E10" s="562"/>
      <c r="F10" s="562"/>
      <c r="G10" s="562"/>
      <c r="H10" s="563"/>
    </row>
    <row r="11" spans="1:258" s="98" customFormat="1" ht="35.25" customHeight="1" x14ac:dyDescent="0.25">
      <c r="A11" s="820" t="s">
        <v>245</v>
      </c>
      <c r="B11" s="821"/>
      <c r="C11" s="821"/>
      <c r="D11" s="821"/>
      <c r="E11" s="821"/>
      <c r="F11" s="821"/>
      <c r="G11" s="821"/>
      <c r="H11" s="822"/>
    </row>
    <row r="12" spans="1:258" ht="21" customHeight="1" x14ac:dyDescent="0.25">
      <c r="A12" s="11"/>
      <c r="B12" s="800" t="s">
        <v>207</v>
      </c>
      <c r="C12" s="801"/>
      <c r="D12" s="801"/>
      <c r="E12" s="801"/>
      <c r="F12" s="801"/>
      <c r="G12" s="801"/>
      <c r="H12" s="802"/>
    </row>
    <row r="13" spans="1:258" s="26" customFormat="1" ht="12.9" customHeight="1" thickBot="1" x14ac:dyDescent="0.3">
      <c r="A13" s="564"/>
      <c r="B13" s="565"/>
      <c r="C13" s="803"/>
      <c r="D13" s="803"/>
      <c r="E13" s="803"/>
      <c r="F13" s="803"/>
      <c r="G13" s="803"/>
      <c r="H13" s="804"/>
    </row>
    <row r="14" spans="1:258" s="11" customFormat="1" ht="51" customHeight="1" thickTop="1" x14ac:dyDescent="0.25">
      <c r="A14" s="798" t="s">
        <v>184</v>
      </c>
      <c r="B14" s="241" t="s">
        <v>162</v>
      </c>
      <c r="C14" s="242" t="s">
        <v>45</v>
      </c>
      <c r="D14" s="243" t="s">
        <v>12</v>
      </c>
      <c r="E14" s="242" t="s">
        <v>163</v>
      </c>
      <c r="F14" s="242" t="s">
        <v>164</v>
      </c>
      <c r="G14" s="242" t="s">
        <v>165</v>
      </c>
      <c r="H14" s="242" t="s">
        <v>86</v>
      </c>
    </row>
    <row r="15" spans="1:258" s="11" customFormat="1" ht="19.5" customHeight="1" x14ac:dyDescent="0.25">
      <c r="A15" s="799"/>
      <c r="B15" s="163">
        <v>1</v>
      </c>
      <c r="C15" s="163">
        <v>2</v>
      </c>
      <c r="D15" s="163">
        <v>3</v>
      </c>
      <c r="E15" s="163">
        <v>4</v>
      </c>
      <c r="F15" s="163">
        <v>5</v>
      </c>
      <c r="G15" s="163">
        <v>6</v>
      </c>
      <c r="H15" s="163">
        <v>7</v>
      </c>
    </row>
    <row r="16" spans="1:258" s="11" customFormat="1" ht="20.25" customHeight="1" x14ac:dyDescent="0.25">
      <c r="A16" s="244">
        <v>1</v>
      </c>
      <c r="B16" s="151" t="s">
        <v>172</v>
      </c>
      <c r="C16" s="156">
        <v>2959</v>
      </c>
      <c r="D16" s="156">
        <v>5</v>
      </c>
      <c r="E16" s="279"/>
      <c r="F16" s="279"/>
      <c r="G16" s="279"/>
      <c r="H16" s="566">
        <f t="shared" ref="H16:H28" si="0">IF(COUNTIF(E16:G16,"&lt;&gt;0"),SUM(E16:G16)/3,0)</f>
        <v>0</v>
      </c>
    </row>
    <row r="17" spans="1:8" s="11" customFormat="1" ht="20.25" customHeight="1" x14ac:dyDescent="0.25">
      <c r="A17" s="244">
        <v>2</v>
      </c>
      <c r="B17" s="151" t="s">
        <v>82</v>
      </c>
      <c r="C17" s="156">
        <v>2920</v>
      </c>
      <c r="D17" s="156">
        <v>5</v>
      </c>
      <c r="E17" s="279"/>
      <c r="F17" s="279"/>
      <c r="G17" s="279"/>
      <c r="H17" s="566">
        <f t="shared" si="0"/>
        <v>0</v>
      </c>
    </row>
    <row r="18" spans="1:8" s="11" customFormat="1" ht="20.25" customHeight="1" x14ac:dyDescent="0.25">
      <c r="A18" s="244">
        <v>3</v>
      </c>
      <c r="B18" s="157" t="s">
        <v>60</v>
      </c>
      <c r="C18" s="158">
        <v>2497</v>
      </c>
      <c r="D18" s="158">
        <v>5</v>
      </c>
      <c r="E18" s="668"/>
      <c r="F18" s="668"/>
      <c r="G18" s="668"/>
      <c r="H18" s="566">
        <f t="shared" si="0"/>
        <v>0</v>
      </c>
    </row>
    <row r="19" spans="1:8" s="11" customFormat="1" ht="20.25" customHeight="1" x14ac:dyDescent="0.25">
      <c r="A19" s="244">
        <v>4</v>
      </c>
      <c r="B19" s="157" t="s">
        <v>118</v>
      </c>
      <c r="C19" s="158">
        <v>2924</v>
      </c>
      <c r="D19" s="158">
        <v>5</v>
      </c>
      <c r="E19" s="668"/>
      <c r="F19" s="668"/>
      <c r="G19" s="668"/>
      <c r="H19" s="566">
        <f t="shared" si="0"/>
        <v>0</v>
      </c>
    </row>
    <row r="20" spans="1:8" s="11" customFormat="1" ht="20.25" customHeight="1" x14ac:dyDescent="0.25">
      <c r="A20" s="244">
        <v>5</v>
      </c>
      <c r="B20" s="157" t="s">
        <v>61</v>
      </c>
      <c r="C20" s="158">
        <v>2896</v>
      </c>
      <c r="D20" s="158">
        <v>5</v>
      </c>
      <c r="E20" s="668"/>
      <c r="F20" s="668"/>
      <c r="G20" s="668"/>
      <c r="H20" s="566">
        <f t="shared" si="0"/>
        <v>0</v>
      </c>
    </row>
    <row r="21" spans="1:8" s="11" customFormat="1" ht="20.25" customHeight="1" x14ac:dyDescent="0.25">
      <c r="A21" s="244">
        <v>6</v>
      </c>
      <c r="B21" s="151" t="s">
        <v>202</v>
      </c>
      <c r="C21" s="156">
        <v>2809</v>
      </c>
      <c r="D21" s="156">
        <v>5</v>
      </c>
      <c r="E21" s="668"/>
      <c r="F21" s="668"/>
      <c r="G21" s="668"/>
      <c r="H21" s="566">
        <f t="shared" si="0"/>
        <v>0</v>
      </c>
    </row>
    <row r="22" spans="1:8" s="11" customFormat="1" ht="31.5" customHeight="1" x14ac:dyDescent="0.25">
      <c r="A22" s="244">
        <v>7</v>
      </c>
      <c r="B22" s="152" t="s">
        <v>136</v>
      </c>
      <c r="C22" s="156">
        <v>2452</v>
      </c>
      <c r="D22" s="156">
        <v>5</v>
      </c>
      <c r="E22" s="668"/>
      <c r="F22" s="668"/>
      <c r="G22" s="668"/>
      <c r="H22" s="566">
        <f t="shared" si="0"/>
        <v>0</v>
      </c>
    </row>
    <row r="23" spans="1:8" s="11" customFormat="1" ht="31.5" customHeight="1" x14ac:dyDescent="0.25">
      <c r="A23" s="244">
        <v>8</v>
      </c>
      <c r="B23" s="152" t="s">
        <v>173</v>
      </c>
      <c r="C23" s="156">
        <v>2861</v>
      </c>
      <c r="D23" s="156">
        <v>5</v>
      </c>
      <c r="E23" s="668"/>
      <c r="F23" s="668"/>
      <c r="G23" s="668"/>
      <c r="H23" s="566">
        <f t="shared" si="0"/>
        <v>0</v>
      </c>
    </row>
    <row r="24" spans="1:8" s="11" customFormat="1" ht="20.100000000000001" customHeight="1" x14ac:dyDescent="0.25">
      <c r="A24" s="244">
        <v>9</v>
      </c>
      <c r="B24" s="153" t="s">
        <v>174</v>
      </c>
      <c r="C24" s="159">
        <v>2862</v>
      </c>
      <c r="D24" s="159">
        <v>5</v>
      </c>
      <c r="E24" s="668"/>
      <c r="F24" s="668"/>
      <c r="G24" s="668"/>
      <c r="H24" s="566">
        <f t="shared" si="0"/>
        <v>0</v>
      </c>
    </row>
    <row r="25" spans="1:8" s="11" customFormat="1" ht="20.100000000000001" customHeight="1" x14ac:dyDescent="0.25">
      <c r="A25" s="244">
        <v>10</v>
      </c>
      <c r="B25" s="154" t="s">
        <v>177</v>
      </c>
      <c r="C25" s="159">
        <v>1459</v>
      </c>
      <c r="D25" s="159">
        <v>2</v>
      </c>
      <c r="E25" s="668"/>
      <c r="F25" s="668"/>
      <c r="G25" s="668"/>
      <c r="H25" s="566">
        <f t="shared" si="0"/>
        <v>0</v>
      </c>
    </row>
    <row r="26" spans="1:8" s="133" customFormat="1" ht="20.100000000000001" customHeight="1" x14ac:dyDescent="0.25">
      <c r="A26" s="244">
        <v>11</v>
      </c>
      <c r="B26" s="154" t="s">
        <v>176</v>
      </c>
      <c r="C26" s="159">
        <v>1469</v>
      </c>
      <c r="D26" s="159">
        <v>2</v>
      </c>
      <c r="E26" s="668"/>
      <c r="F26" s="668"/>
      <c r="G26" s="668"/>
      <c r="H26" s="566">
        <f t="shared" si="0"/>
        <v>0</v>
      </c>
    </row>
    <row r="27" spans="1:8" s="133" customFormat="1" ht="31.5" customHeight="1" x14ac:dyDescent="0.25">
      <c r="A27" s="244">
        <v>12</v>
      </c>
      <c r="B27" s="155" t="s">
        <v>175</v>
      </c>
      <c r="C27" s="159">
        <v>1433</v>
      </c>
      <c r="D27" s="159">
        <v>2</v>
      </c>
      <c r="E27" s="668"/>
      <c r="F27" s="668"/>
      <c r="G27" s="668"/>
      <c r="H27" s="566">
        <f t="shared" si="0"/>
        <v>0</v>
      </c>
    </row>
    <row r="28" spans="1:8" s="11" customFormat="1" ht="23.25" customHeight="1" x14ac:dyDescent="0.25">
      <c r="A28" s="244">
        <v>13</v>
      </c>
      <c r="B28" s="155" t="s">
        <v>133</v>
      </c>
      <c r="C28" s="156">
        <v>3996</v>
      </c>
      <c r="D28" s="156">
        <v>9</v>
      </c>
      <c r="E28" s="668"/>
      <c r="F28" s="668"/>
      <c r="G28" s="668"/>
      <c r="H28" s="566">
        <f t="shared" si="0"/>
        <v>0</v>
      </c>
    </row>
    <row r="29" spans="1:8" s="11" customFormat="1" ht="38.25" customHeight="1" thickBot="1" x14ac:dyDescent="0.3">
      <c r="A29" s="244">
        <v>14</v>
      </c>
      <c r="B29" s="155" t="s">
        <v>134</v>
      </c>
      <c r="C29" s="159" t="s">
        <v>135</v>
      </c>
      <c r="D29" s="156">
        <v>2</v>
      </c>
      <c r="E29" s="668"/>
      <c r="F29" s="668"/>
      <c r="G29" s="668"/>
      <c r="H29" s="566">
        <f>IF(COUNTIF(E29:G29,"&lt;&gt;0"),SUM(E29:G29)/3,0)</f>
        <v>0</v>
      </c>
    </row>
    <row r="30" spans="1:8" s="133" customFormat="1" ht="21.75" customHeight="1" thickTop="1" thickBot="1" x14ac:dyDescent="0.3">
      <c r="A30" s="182">
        <v>15</v>
      </c>
      <c r="B30" s="805" t="s">
        <v>44</v>
      </c>
      <c r="C30" s="806"/>
      <c r="D30" s="806"/>
      <c r="E30" s="806"/>
      <c r="F30" s="806"/>
      <c r="G30" s="806"/>
      <c r="H30" s="567">
        <f>H16-H17-H18+H19+H20+H21-H22+H23+H24+H25-H26-H27-H28-H29</f>
        <v>0</v>
      </c>
    </row>
    <row r="31" spans="1:8" ht="18" customHeight="1" thickTop="1" x14ac:dyDescent="0.25">
      <c r="B31" s="11"/>
      <c r="C31" s="11"/>
      <c r="D31" s="11"/>
      <c r="E31" s="11"/>
      <c r="F31" s="11"/>
      <c r="G31" s="11"/>
      <c r="H31" s="11"/>
    </row>
    <row r="32" spans="1:8" s="324" customFormat="1" ht="68.25" customHeight="1" x14ac:dyDescent="0.25">
      <c r="B32" s="809" t="s">
        <v>168</v>
      </c>
      <c r="C32" s="809"/>
      <c r="D32" s="809"/>
      <c r="E32" s="809"/>
      <c r="F32" s="809"/>
      <c r="G32" s="809"/>
      <c r="H32" s="809"/>
    </row>
    <row r="33" spans="1:8" ht="54" customHeight="1" x14ac:dyDescent="0.25">
      <c r="B33" s="811"/>
      <c r="C33" s="811"/>
      <c r="D33" s="811"/>
      <c r="E33" s="811"/>
      <c r="F33" s="811"/>
      <c r="G33" s="811"/>
      <c r="H33" s="811"/>
    </row>
    <row r="34" spans="1:8" s="15" customFormat="1" ht="32.25" customHeight="1" x14ac:dyDescent="0.25">
      <c r="A34" s="325" t="s">
        <v>167</v>
      </c>
      <c r="B34" s="326"/>
      <c r="C34" s="327"/>
      <c r="D34" s="790" t="s">
        <v>166</v>
      </c>
      <c r="E34" s="791"/>
      <c r="F34" s="791"/>
      <c r="G34" s="791"/>
      <c r="H34" s="791"/>
    </row>
    <row r="35" spans="1:8" x14ac:dyDescent="0.25">
      <c r="B35" s="11"/>
      <c r="C35" s="11"/>
      <c r="D35" s="11"/>
      <c r="E35" s="11"/>
      <c r="F35" s="11"/>
      <c r="G35" s="11"/>
      <c r="H35" s="11"/>
    </row>
    <row r="36" spans="1:8" ht="18" customHeight="1" x14ac:dyDescent="0.25">
      <c r="B36" s="11"/>
      <c r="C36" s="11"/>
      <c r="D36" s="11"/>
      <c r="E36" s="11"/>
      <c r="F36" s="11"/>
      <c r="G36" s="11"/>
      <c r="H36" s="11"/>
    </row>
    <row r="37" spans="1:8" ht="18" customHeight="1" x14ac:dyDescent="0.25">
      <c r="B37" s="11"/>
      <c r="C37" s="11"/>
      <c r="D37" s="11"/>
      <c r="E37" s="11"/>
      <c r="F37" s="11"/>
      <c r="G37" s="11"/>
      <c r="H37" s="11"/>
    </row>
    <row r="38" spans="1:8" ht="18" customHeight="1" x14ac:dyDescent="0.25">
      <c r="B38" s="98"/>
      <c r="C38" s="11"/>
      <c r="D38" s="11"/>
      <c r="E38" s="11"/>
      <c r="F38" s="11"/>
      <c r="G38" s="11"/>
      <c r="H38" s="11"/>
    </row>
    <row r="39" spans="1:8" ht="18" customHeight="1" x14ac:dyDescent="0.25">
      <c r="B39" s="11"/>
      <c r="C39" s="11"/>
      <c r="D39" s="11"/>
      <c r="E39" s="11"/>
      <c r="F39" s="11"/>
      <c r="G39" s="11"/>
      <c r="H39" s="11"/>
    </row>
    <row r="40" spans="1:8" ht="18" customHeight="1" x14ac:dyDescent="0.25">
      <c r="B40" s="11"/>
      <c r="C40" s="10"/>
      <c r="D40" s="10"/>
      <c r="E40" s="122"/>
      <c r="F40" s="122"/>
      <c r="G40" s="122"/>
      <c r="H40" s="122"/>
    </row>
    <row r="41" spans="1:8" ht="18" customHeight="1" x14ac:dyDescent="0.25">
      <c r="B41" s="11"/>
      <c r="C41" s="10"/>
      <c r="D41" s="10"/>
      <c r="E41" s="122"/>
      <c r="F41" s="122"/>
      <c r="G41" s="122"/>
      <c r="H41" s="122"/>
    </row>
    <row r="42" spans="1:8" ht="18" customHeight="1" x14ac:dyDescent="0.25">
      <c r="B42" s="11"/>
      <c r="C42" s="10"/>
      <c r="D42" s="10"/>
      <c r="E42" s="122"/>
      <c r="F42" s="122"/>
      <c r="G42" s="122"/>
      <c r="H42" s="122"/>
    </row>
    <row r="43" spans="1:8" ht="18" customHeight="1" x14ac:dyDescent="0.25">
      <c r="B43" s="11"/>
      <c r="C43" s="10"/>
      <c r="D43" s="10"/>
      <c r="E43" s="122"/>
      <c r="F43" s="122"/>
      <c r="G43" s="122"/>
      <c r="H43" s="122"/>
    </row>
    <row r="44" spans="1:8" ht="18" customHeight="1" x14ac:dyDescent="0.25">
      <c r="B44" s="11"/>
      <c r="C44" s="10"/>
      <c r="D44" s="10"/>
      <c r="E44" s="122"/>
      <c r="F44" s="122"/>
      <c r="G44" s="122"/>
      <c r="H44" s="122"/>
    </row>
    <row r="45" spans="1:8" ht="18" customHeight="1" x14ac:dyDescent="0.25">
      <c r="B45" s="11"/>
      <c r="C45" s="10"/>
      <c r="D45" s="10"/>
      <c r="E45" s="122"/>
      <c r="F45" s="122"/>
      <c r="G45" s="122"/>
      <c r="H45" s="122"/>
    </row>
    <row r="46" spans="1:8" ht="18" customHeight="1" x14ac:dyDescent="0.25">
      <c r="B46" s="11"/>
      <c r="C46" s="10"/>
      <c r="D46" s="10"/>
      <c r="E46" s="122"/>
      <c r="F46" s="122"/>
      <c r="G46" s="122"/>
      <c r="H46" s="122"/>
    </row>
    <row r="47" spans="1:8" ht="18" customHeight="1" x14ac:dyDescent="0.25">
      <c r="B47" s="11"/>
      <c r="C47" s="10"/>
      <c r="D47" s="10"/>
      <c r="E47" s="122"/>
      <c r="F47" s="122"/>
      <c r="G47" s="122"/>
      <c r="H47" s="122"/>
    </row>
    <row r="48" spans="1:8" ht="18" customHeight="1" x14ac:dyDescent="0.25">
      <c r="B48" s="11"/>
      <c r="C48" s="10"/>
      <c r="D48" s="10"/>
      <c r="E48" s="122"/>
      <c r="F48" s="122"/>
      <c r="G48" s="122"/>
      <c r="H48" s="122"/>
    </row>
    <row r="49" ht="18" customHeight="1"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LDTT3YQhh4/JA5t7Jp9QP0cPU9P3Ul9FOgLSDu2fXShFujJX79PPhIFOuu5kEDC5SWN4s9MeGnLJGhwG/zw5rw==" saltValue="0W2EhXgLFST3UHsBg3Tbjg==" spinCount="100000" sheet="1" objects="1" scenarios="1"/>
  <dataConsolidate/>
  <mergeCells count="16">
    <mergeCell ref="G1:H1"/>
    <mergeCell ref="B32:H32"/>
    <mergeCell ref="B1:F1"/>
    <mergeCell ref="B33:H33"/>
    <mergeCell ref="A3:H3"/>
    <mergeCell ref="A9:H9"/>
    <mergeCell ref="B8:G8"/>
    <mergeCell ref="A5:H5"/>
    <mergeCell ref="A11:H11"/>
    <mergeCell ref="D34:H34"/>
    <mergeCell ref="B6:G6"/>
    <mergeCell ref="B7:G7"/>
    <mergeCell ref="A14:A15"/>
    <mergeCell ref="B12:H12"/>
    <mergeCell ref="C13:H13"/>
    <mergeCell ref="B30:G30"/>
  </mergeCells>
  <pageMargins left="0.98425196850393704" right="0.39370078740157483" top="0.59055118110236227" bottom="0.59055118110236227" header="0.39370078740157483" footer="0.39370078740157483"/>
  <pageSetup paperSize="9" scale="80" orientation="portrait" errors="blank" r:id="rId1"/>
  <headerFooter scaleWithDoc="0" alignWithMargins="0">
    <oddFooter>&amp;L&amp;8TAB-13351/10.18&amp;C&amp;8&amp;P&amp;R&amp;8Anlage zum Antrag</oddFooter>
  </headerFooter>
  <ignoredErrors>
    <ignoredError sqref="H16:H29" formulaRange="1"/>
  </ignoredErrors>
  <pictur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46</vt:i4>
      </vt:variant>
    </vt:vector>
  </HeadingPairs>
  <TitlesOfParts>
    <vt:vector size="58" baseType="lpstr">
      <vt:lpstr>2 - Bodenproduktion</vt:lpstr>
      <vt:lpstr>2a - Bodenproduktion</vt:lpstr>
      <vt:lpstr>Tierproduktion</vt:lpstr>
      <vt:lpstr>Anlage 3 - Schadenskalkulation</vt:lpstr>
      <vt:lpstr>Anlage 3a - Futterzukäufe</vt:lpstr>
      <vt:lpstr>3b - Einsparungen + Mehrkosten</vt:lpstr>
      <vt:lpstr>4 - Cash Flow III + Gewerbe</vt:lpstr>
      <vt:lpstr>5 - kf verw PrivVermögen EU-PG</vt:lpstr>
      <vt:lpstr>6 - positive Einkünfte </vt:lpstr>
      <vt:lpstr>7 - kf verw Vermögen jP</vt:lpstr>
      <vt:lpstr>Schadenshilfe</vt:lpstr>
      <vt:lpstr>Listen</vt:lpstr>
      <vt:lpstr>'Anlage 3 - Schadenskalkulation'!_ftn1</vt:lpstr>
      <vt:lpstr>'Anlage 3a - Futterzukäufe'!_ftn1</vt:lpstr>
      <vt:lpstr>'Anlage 3 - Schadenskalkulation'!_ftn2</vt:lpstr>
      <vt:lpstr>'Anlage 3a - Futterzukäufe'!_ftn2</vt:lpstr>
      <vt:lpstr>'Anlage 3 - Schadenskalkulation'!_ftnref1</vt:lpstr>
      <vt:lpstr>'Anlage 3a - Futterzukäufe'!_ftnref1</vt:lpstr>
      <vt:lpstr>AnteilGewerbe</vt:lpstr>
      <vt:lpstr>Billmax</vt:lpstr>
      <vt:lpstr>Billrel</vt:lpstr>
      <vt:lpstr>BP_haLF</vt:lpstr>
      <vt:lpstr>'4 - Cash Flow III + Gewerbe'!CFIII</vt:lpstr>
      <vt:lpstr>'2 - Bodenproduktion'!Druckbereich</vt:lpstr>
      <vt:lpstr>'2a - Bodenproduktion'!Druckbereich</vt:lpstr>
      <vt:lpstr>'3b - Einsparungen + Mehrkosten'!Druckbereich</vt:lpstr>
      <vt:lpstr>'4 - Cash Flow III + Gewerbe'!Druckbereich</vt:lpstr>
      <vt:lpstr>'5 - kf verw PrivVermögen EU-PG'!Druckbereich</vt:lpstr>
      <vt:lpstr>'6 - positive Einkünfte '!Druckbereich</vt:lpstr>
      <vt:lpstr>'7 - kf verw Vermögen jP'!Druckbereich</vt:lpstr>
      <vt:lpstr>'Anlage 3 - Schadenskalkulation'!Druckbereich</vt:lpstr>
      <vt:lpstr>'Anlage 3a - Futterzukäufe'!Druckbereich</vt:lpstr>
      <vt:lpstr>Listen!Druckbereich</vt:lpstr>
      <vt:lpstr>Schadenshilfe!Druckbereich</vt:lpstr>
      <vt:lpstr>Tierproduktion!Druckbereich</vt:lpstr>
      <vt:lpstr>'2 - Bodenproduktion'!Drucktitel</vt:lpstr>
      <vt:lpstr>'2a - Bodenproduktion'!Drucktitel</vt:lpstr>
      <vt:lpstr>'5 - kf verw PrivVermögen EU-PG'!Drucktitel</vt:lpstr>
      <vt:lpstr>'6 - positive Einkünfte '!Drucktitel</vt:lpstr>
      <vt:lpstr>Tierproduktion!Drucktitel</vt:lpstr>
      <vt:lpstr>ErlösausfallTierproduktion</vt:lpstr>
      <vt:lpstr>'2a - Bodenproduktion'!EUNr</vt:lpstr>
      <vt:lpstr>EUNr</vt:lpstr>
      <vt:lpstr>Fruchtartenliste</vt:lpstr>
      <vt:lpstr>'2a - Bodenproduktion'!Name</vt:lpstr>
      <vt:lpstr>Name</vt:lpstr>
      <vt:lpstr>'7 - kf verw Vermögen jP'!Privatvermögen</vt:lpstr>
      <vt:lpstr>Privatvermögen</vt:lpstr>
      <vt:lpstr>relVerlustBoden</vt:lpstr>
      <vt:lpstr>'4 - Cash Flow III + Gewerbe'!Schaden</vt:lpstr>
      <vt:lpstr>Schaden</vt:lpstr>
      <vt:lpstr>WertFutterbau3jm</vt:lpstr>
      <vt:lpstr>WertMarktfruchtbau3jM</vt:lpstr>
      <vt:lpstr>WertPflanze3jM</vt:lpstr>
      <vt:lpstr>WertPflanzeSchadjahr</vt:lpstr>
      <vt:lpstr>WertTiere3jM</vt:lpstr>
      <vt:lpstr>WertTiereSchadjahr</vt:lpstr>
      <vt:lpstr>Zwischenbetrag</vt:lpstr>
    </vt:vector>
  </TitlesOfParts>
  <Company>LFA 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Trockenschadenshilfe 2018</dc:title>
  <dc:subject>Kalkulationshilfe für existenzgefährdete Betriebe</dc:subject>
  <dc:creator>Annen</dc:creator>
  <dc:description>berechnet Höhe des Schadens entsprechend Verwaltungsvereinbarung 2018</dc:description>
  <cp:lastModifiedBy>Petra Hauser</cp:lastModifiedBy>
  <cp:lastPrinted>2018-10-24T16:38:03Z</cp:lastPrinted>
  <dcterms:created xsi:type="dcterms:W3CDTF">2002-09-02T09:13:28Z</dcterms:created>
  <dcterms:modified xsi:type="dcterms:W3CDTF">2018-10-25T08:04:35Z</dcterms:modified>
  <cp:contentStatus>Entwurf, Stand: 20.09.2018</cp:contentStatus>
</cp:coreProperties>
</file>